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IV\CoReS\Art. 74\Dokument auf Webseite_Internet BSV_Art. 74 IVG\VP 28-29\Kollektive Leistungen\Kreisschreiben\"/>
    </mc:Choice>
  </mc:AlternateContent>
  <xr:revisionPtr revIDLastSave="0" documentId="8_{70DF5486-7F7F-4554-B91D-12D6F50FE71A}" xr6:coauthVersionLast="47" xr6:coauthVersionMax="47" xr10:uidLastSave="{00000000-0000-0000-0000-000000000000}"/>
  <bookViews>
    <workbookView xWindow="28680" yWindow="-120" windowWidth="29040" windowHeight="15720" xr2:uid="{B4536CFF-F4E1-489B-B8BD-570AC0A4550B}"/>
  </bookViews>
  <sheets>
    <sheet name="Schema" sheetId="1" r:id="rId1"/>
    <sheet name="Calcolo substrato cap." sheetId="2" r:id="rId2"/>
    <sheet name="Calc. cap. prest. propria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3" l="1"/>
  <c r="B17" i="3"/>
  <c r="B34" i="3" s="1"/>
  <c r="B16" i="3"/>
  <c r="B29" i="3" s="1"/>
  <c r="B30" i="3" s="1"/>
  <c r="B15" i="3"/>
  <c r="B25" i="3" s="1"/>
  <c r="B26" i="3" s="1"/>
  <c r="B32" i="3" l="1"/>
  <c r="B35" i="3" s="1"/>
  <c r="B12" i="2" l="1"/>
  <c r="C12" i="2"/>
  <c r="D14" i="2" s="1"/>
  <c r="B13" i="2"/>
  <c r="D15" i="2"/>
  <c r="D16" i="2"/>
  <c r="D17" i="2"/>
  <c r="D18" i="2"/>
  <c r="B19" i="2"/>
  <c r="B20" i="2" s="1"/>
  <c r="C19" i="2"/>
  <c r="D13" i="2" l="1"/>
  <c r="D19" i="2" s="1"/>
  <c r="D20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Vonlanthen Adrian BSV</author>
  </authors>
  <commentList>
    <comment ref="B19" authorId="0" shapeId="0" xr:uid="{4DB7F8E1-FE77-4B30-93D1-F4577E0E9BB5}">
      <text>
        <r>
          <rPr>
            <b/>
            <sz val="9"/>
            <color indexed="81"/>
            <rFont val="Segoe UI"/>
            <family val="2"/>
          </rPr>
          <t>Vonlanthen Adrian BSV:</t>
        </r>
        <r>
          <rPr>
            <sz val="9"/>
            <color indexed="81"/>
            <rFont val="Segoe UI"/>
            <family val="2"/>
          </rPr>
          <t xml:space="preserve">
bitte bei Bedarf manuell ausfüllen</t>
        </r>
      </text>
    </comment>
  </commentList>
</comments>
</file>

<file path=xl/sharedStrings.xml><?xml version="1.0" encoding="utf-8"?>
<sst xmlns="http://schemas.openxmlformats.org/spreadsheetml/2006/main" count="91" uniqueCount="76">
  <si>
    <t>Dipartimento federale dell'interno DFI</t>
  </si>
  <si>
    <t>Ufficio federale delle assicurazioni sociali UFAS</t>
  </si>
  <si>
    <t>Ambito Assicurazione invalidità</t>
  </si>
  <si>
    <t>Allegato 4.1:</t>
  </si>
  <si>
    <t>per le org., che non dispongono di un fondo di compensazione</t>
  </si>
  <si>
    <t>Calcolo / prova dell'IR per l'articolo 74 deve essere fornito al UFAS</t>
  </si>
  <si>
    <t>Sussidio AI annuo (secondo contratto)</t>
  </si>
  <si>
    <t>Version 1.0</t>
  </si>
  <si>
    <t>N. submandataria:</t>
  </si>
  <si>
    <t>Nome dell’organizzazione:</t>
  </si>
  <si>
    <t>Ultima chiusura di esercizio riveduta:</t>
  </si>
  <si>
    <t>Esempio</t>
  </si>
  <si>
    <t>Senza ripartizione</t>
  </si>
  <si>
    <t>Con ripartizione</t>
  </si>
  <si>
    <t>Osservazioni</t>
  </si>
  <si>
    <t>Totale spese secondo la CF</t>
  </si>
  <si>
    <t>-</t>
  </si>
  <si>
    <t>Costi totali esercizio art. 74 LAI (secondo TCA)</t>
  </si>
  <si>
    <t xml:space="preserve">Chiave di ripartizione  </t>
  </si>
  <si>
    <t>+ capitale libero (comprese le riserve libere e i fondi liberi)</t>
  </si>
  <si>
    <t>+ fondi a destinazione vincolata art. 74 LAI (p. es. fondi di compensazione, per le organizzazioni con sussidio AI &gt;300 000 CHF)</t>
  </si>
  <si>
    <t>+ saldo della tabella di riporto art. 74 LAI per le organizzazioni con sussidio AI &lt; 300 000 CHF</t>
  </si>
  <si>
    <t>- immobilizzazioni ripartite necessarie per l’esercizio art. 74 LAI (p. es. immobili usati a tal fine ecc.)</t>
  </si>
  <si>
    <t>- franchigia (forfait)</t>
  </si>
  <si>
    <t>Substrato ripartito del capitale art. 74 LAI</t>
  </si>
  <si>
    <t>Ulteriori osservazioni:</t>
  </si>
  <si>
    <r>
      <t xml:space="preserve">+ capitale versato, </t>
    </r>
    <r>
      <rPr>
        <b/>
        <sz val="10"/>
        <rFont val="Arial"/>
        <family val="2"/>
      </rPr>
      <t>senza</t>
    </r>
    <r>
      <rPr>
        <sz val="10"/>
        <rFont val="Arial"/>
        <family val="2"/>
      </rPr>
      <t xml:space="preserve"> il saldo della tabella di riporto per le organizzazioni con sussidio AI &lt;300 000 CHF</t>
    </r>
  </si>
  <si>
    <r>
      <t>Fattore</t>
    </r>
    <r>
      <rPr>
        <sz val="10"/>
        <rFont val="Arial"/>
        <family val="2"/>
      </rPr>
      <t xml:space="preserve"> (substrato ripartito del capitale/costi totali art. 74 LAI)</t>
    </r>
  </si>
  <si>
    <t>Allegato 4.2:</t>
  </si>
  <si>
    <t>Calcolo della capacità di prestazione propria (sussidiarietà)</t>
  </si>
  <si>
    <t>Org.:</t>
  </si>
  <si>
    <t>Aiuti finanziari art. 74 LAI</t>
  </si>
  <si>
    <t>N. UFAS:</t>
  </si>
  <si>
    <r>
      <rPr>
        <b/>
        <sz val="14"/>
        <color theme="1"/>
        <rFont val="Arial"/>
        <family val="2"/>
      </rPr>
      <t>Parametri di base</t>
    </r>
  </si>
  <si>
    <r>
      <rPr>
        <sz val="11"/>
        <color theme="1"/>
        <rFont val="Arial"/>
        <family val="2"/>
      </rPr>
      <t>Riserva massima (substrato del capitale)</t>
    </r>
  </si>
  <si>
    <r>
      <rPr>
        <sz val="11"/>
        <color theme="1"/>
        <rFont val="Arial"/>
        <family val="2"/>
      </rPr>
      <t>CC 4 positivo massimo ammissibile</t>
    </r>
  </si>
  <si>
    <r>
      <rPr>
        <sz val="11"/>
        <color theme="1"/>
        <rFont val="Arial"/>
        <family val="2"/>
      </rPr>
      <t>Soglia minima CC 4 positivo</t>
    </r>
  </si>
  <si>
    <r>
      <rPr>
        <b/>
        <sz val="14"/>
        <color theme="1"/>
        <rFont val="Arial"/>
        <family val="2"/>
      </rPr>
      <t>Cifre di partenza</t>
    </r>
  </si>
  <si>
    <r>
      <rPr>
        <sz val="11"/>
        <color theme="1"/>
        <rFont val="Arial"/>
        <family val="2"/>
      </rPr>
      <t>Substrato del capitale esercizio art. 74 LAI, secondo calcolo separato</t>
    </r>
  </si>
  <si>
    <t>secondo calcolo</t>
  </si>
  <si>
    <r>
      <rPr>
        <sz val="11"/>
        <color theme="1"/>
        <rFont val="Arial"/>
        <family val="2"/>
      </rPr>
      <t>Costi totali esercizio art. 74 LAI, secondo TCA</t>
    </r>
  </si>
  <si>
    <r>
      <rPr>
        <sz val="11"/>
        <color theme="1"/>
        <rFont val="Arial"/>
        <family val="2"/>
      </rPr>
      <t>Sussidio AI precedente, per anno</t>
    </r>
  </si>
  <si>
    <r>
      <rPr>
        <sz val="11"/>
        <color theme="1"/>
        <rFont val="Arial"/>
        <family val="2"/>
      </rPr>
      <t xml:space="preserve">CC 4 </t>
    </r>
    <r>
      <rPr>
        <b/>
        <sz val="11"/>
        <color theme="1"/>
        <rFont val="Arial"/>
        <family val="2"/>
      </rPr>
      <t>positivo</t>
    </r>
    <r>
      <rPr>
        <sz val="11"/>
        <color theme="1"/>
        <rFont val="Arial"/>
        <family val="2"/>
      </rPr>
      <t xml:space="preserve"> medio nel periodo precedente</t>
    </r>
  </si>
  <si>
    <t>(prima di eventuali ripartizioni interne all’OM) -&gt; prese in considerazione successivamente</t>
  </si>
  <si>
    <r>
      <rPr>
        <b/>
        <sz val="14"/>
        <color theme="1"/>
        <rFont val="Arial"/>
        <family val="2"/>
      </rPr>
      <t>Conseguenze sul futuro sussidio AI</t>
    </r>
  </si>
  <si>
    <r>
      <rPr>
        <sz val="11"/>
        <color theme="1"/>
        <rFont val="Arial"/>
        <family val="2"/>
      </rPr>
      <t>Substrato del capitale massimo ammissibile</t>
    </r>
  </si>
  <si>
    <r>
      <rPr>
        <sz val="11"/>
        <color theme="1"/>
        <rFont val="Arial"/>
        <family val="2"/>
      </rPr>
      <t>Eccedenza del substrato del capitale &gt;18 mesi</t>
    </r>
  </si>
  <si>
    <r>
      <rPr>
        <b/>
        <sz val="11"/>
        <color theme="1"/>
        <rFont val="Arial"/>
        <family val="2"/>
      </rPr>
      <t>Riduzione dell’eccedenza per anno</t>
    </r>
  </si>
  <si>
    <r>
      <rPr>
        <sz val="11"/>
        <color theme="1"/>
        <rFont val="Arial"/>
        <family val="2"/>
      </rPr>
      <t>CC 4 positivo medio</t>
    </r>
  </si>
  <si>
    <r>
      <rPr>
        <b/>
        <sz val="11"/>
        <color theme="1"/>
        <rFont val="Arial"/>
        <family val="2"/>
      </rPr>
      <t>Riduzione per CC 4 molto positivo</t>
    </r>
  </si>
  <si>
    <r>
      <rPr>
        <b/>
        <sz val="11"/>
        <color theme="1"/>
        <rFont val="Arial"/>
        <family val="2"/>
      </rPr>
      <t>Totale riduzione contabile del sussidio AI</t>
    </r>
  </si>
  <si>
    <r>
      <rPr>
        <b/>
        <sz val="11"/>
        <color theme="1"/>
        <rFont val="Arial"/>
        <family val="2"/>
      </rPr>
      <t>Sussidio AI nuovo, per anno</t>
    </r>
  </si>
  <si>
    <t>mesi; corrisponde al substrato del capitale moltiplicato per 1,5</t>
  </si>
  <si>
    <t>dei costi totali art. 74 LAI</t>
  </si>
  <si>
    <t>CC 4</t>
  </si>
  <si>
    <t>Situazione effettiva del periodo contrattuale precedente (ottica retrospettiva)</t>
  </si>
  <si>
    <t>in caso di fluttuazioni notevoli, è possibile anche la media</t>
  </si>
  <si>
    <t>Preventivo per il nuovo periodo contrattuale (ottica prospettiva)</t>
  </si>
  <si>
    <t>CC 4 positivo presunto per il futuro in base al passato</t>
  </si>
  <si>
    <t>(al massimo fattore 1,5)</t>
  </si>
  <si>
    <t>(per 4 anni)</t>
  </si>
  <si>
    <t>(2 % dei costi totali art. 74 LAI, al massimo CHF 50 000)</t>
  </si>
  <si>
    <t xml:space="preserve"> </t>
  </si>
  <si>
    <t>Allegato 5:</t>
  </si>
  <si>
    <t>Modello per il calcolo della capacità di prestazione propria (sussidiarietà)</t>
  </si>
  <si>
    <t xml:space="preserve">La figura “Modello per il calcolo della capacità di prestazione propria” illustra come viene calcolata la capacità di prestazione propria. </t>
  </si>
  <si>
    <t>Il substrato del capitale massimo ammissibile è dato dalla somma dei costi totali di gestione secondo l’art. 74 LAI moltiplicata per 1,5 (massimo 18 mesi di copertura del capitale senza rendimenti).</t>
  </si>
  <si>
    <t>Un saldo positivo residuo (eccedenza) diviso per 4 dà come risultato la riduzione annuale del substrato del capitale entro il periodo contrattuale.</t>
  </si>
  <si>
    <t>Inoltre, il CC 4 presunto calcolato non deve superare il 2 % dei costi totali di gestione secondo l’art. 74 LAI né la soglia minima di Fr. 50 000.00.</t>
  </si>
  <si>
    <t>Questi due fattori costituiscono la base per le trattative contrattuali e per la fissazione dei nuovi sussidi AI per il CCAF 2028–2029.</t>
  </si>
  <si>
    <t>Esiste la possibilità di effettuare una ripartizione dell’eccedenza internamente all’OM (per compensare coperture insufficienti presso le submandatarie).</t>
  </si>
  <si>
    <t>Altri punti:</t>
  </si>
  <si>
    <t>1. In futuro andranno evitati CC 4 d’importo notevole</t>
  </si>
  <si>
    <t>2. I CC 4 positivi continueranno a confluire in fondi di compensazione (la tabella di riporto è mantenuta)</t>
  </si>
  <si>
    <t>Esecuzione in formato testo:</t>
  </si>
  <si>
    <t>3. La nuova "situazione delle riserve" sarà considerata in modo analogo per il nuovo periodo contrattuale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</si>
</sst>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-* #,##0.00_-;\-* #,##0.00_-;_-* &quot;-&quot;??_-;_-@_-"/>
    <numFmt numFmtId="165" formatCode="_ * #,##0_ ;_ * \-#,##0_ ;_ * &quot;-&quot;??_ ;_ @_ "/>
    <numFmt numFmtId="166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7.5"/>
      <name val="Arial"/>
      <family val="2"/>
    </font>
    <font>
      <b/>
      <sz val="7.5"/>
      <name val="Arial"/>
      <family val="2"/>
    </font>
    <font>
      <b/>
      <sz val="11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i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2"/>
      <color theme="1"/>
      <name val="Arial"/>
      <family val="2"/>
    </font>
    <font>
      <sz val="1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</cellStyleXfs>
  <cellXfs count="79">
    <xf numFmtId="0" fontId="0" fillId="0" borderId="0" xfId="0"/>
    <xf numFmtId="43" fontId="9" fillId="0" borderId="4" xfId="3" applyNumberFormat="1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/>
    <xf numFmtId="0" fontId="6" fillId="0" borderId="0" xfId="2" applyFont="1"/>
    <xf numFmtId="165" fontId="14" fillId="0" borderId="4" xfId="3" applyNumberFormat="1" applyFont="1" applyFill="1" applyBorder="1" applyAlignment="1" applyProtection="1">
      <alignment vertical="center" wrapText="1"/>
    </xf>
    <xf numFmtId="165" fontId="7" fillId="0" borderId="4" xfId="3" applyNumberFormat="1" applyFont="1" applyFill="1" applyBorder="1" applyAlignment="1" applyProtection="1">
      <alignment horizontal="center" vertical="center" wrapText="1" readingOrder="1"/>
      <protection locked="0"/>
    </xf>
    <xf numFmtId="165" fontId="7" fillId="0" borderId="4" xfId="3" applyNumberFormat="1" applyFont="1" applyFill="1" applyBorder="1" applyAlignment="1" applyProtection="1">
      <alignment horizontal="left" vertical="center" wrapText="1" readingOrder="1"/>
      <protection locked="0"/>
    </xf>
    <xf numFmtId="43" fontId="15" fillId="0" borderId="4" xfId="3" applyNumberFormat="1" applyFont="1" applyFill="1" applyBorder="1" applyAlignment="1" applyProtection="1">
      <alignment vertical="center" wrapText="1"/>
    </xf>
    <xf numFmtId="165" fontId="7" fillId="0" borderId="4" xfId="3" quotePrefix="1" applyNumberFormat="1" applyFont="1" applyFill="1" applyBorder="1" applyAlignment="1" applyProtection="1">
      <alignment horizontal="left" vertical="center" wrapText="1" readingOrder="1"/>
      <protection locked="0"/>
    </xf>
    <xf numFmtId="165" fontId="15" fillId="0" borderId="4" xfId="3" applyNumberFormat="1" applyFont="1" applyFill="1" applyBorder="1" applyAlignment="1" applyProtection="1">
      <alignment vertical="center" wrapText="1"/>
    </xf>
    <xf numFmtId="165" fontId="9" fillId="0" borderId="4" xfId="3" applyNumberFormat="1" applyFont="1" applyFill="1" applyBorder="1" applyAlignment="1" applyProtection="1">
      <alignment horizontal="left" vertical="center" wrapText="1" readingOrder="1"/>
      <protection locked="0"/>
    </xf>
    <xf numFmtId="43" fontId="15" fillId="0" borderId="4" xfId="3" applyNumberFormat="1" applyFont="1" applyFill="1" applyBorder="1" applyAlignment="1" applyProtection="1">
      <alignment horizontal="center" vertical="center" wrapText="1"/>
    </xf>
    <xf numFmtId="165" fontId="7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7" fillId="0" borderId="1" xfId="2" applyFont="1" applyBorder="1" applyAlignment="1" applyProtection="1">
      <alignment horizontal="left"/>
      <protection locked="0"/>
    </xf>
    <xf numFmtId="0" fontId="7" fillId="0" borderId="2" xfId="2" applyFont="1" applyBorder="1" applyAlignment="1" applyProtection="1">
      <alignment horizontal="left"/>
      <protection locked="0"/>
    </xf>
    <xf numFmtId="0" fontId="7" fillId="0" borderId="3" xfId="2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8" fillId="0" borderId="0" xfId="2" applyFont="1" applyProtection="1">
      <protection locked="0"/>
    </xf>
    <xf numFmtId="0" fontId="12" fillId="0" borderId="4" xfId="2" applyFont="1" applyBorder="1" applyAlignment="1" applyProtection="1">
      <alignment horizontal="center" vertical="center" wrapText="1"/>
      <protection locked="0"/>
    </xf>
    <xf numFmtId="43" fontId="9" fillId="0" borderId="4" xfId="3" applyNumberFormat="1" applyFont="1" applyFill="1" applyBorder="1" applyAlignment="1" applyProtection="1">
      <alignment horizontal="center" vertical="center" wrapText="1" readingOrder="1"/>
      <protection locked="0"/>
    </xf>
    <xf numFmtId="43" fontId="9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165" fontId="15" fillId="0" borderId="4" xfId="3" applyNumberFormat="1" applyFont="1" applyFill="1" applyBorder="1" applyAlignment="1" applyProtection="1">
      <alignment vertical="center" wrapText="1"/>
      <protection locked="0"/>
    </xf>
    <xf numFmtId="165" fontId="9" fillId="0" borderId="1" xfId="3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2" applyFont="1" applyAlignment="1" applyProtection="1">
      <alignment vertical="center"/>
      <protection locked="0"/>
    </xf>
    <xf numFmtId="0" fontId="8" fillId="0" borderId="0" xfId="2" applyFont="1" applyAlignment="1" applyProtection="1">
      <alignment vertical="center"/>
      <protection locked="0"/>
    </xf>
    <xf numFmtId="0" fontId="1" fillId="0" borderId="0" xfId="2" applyFont="1" applyProtection="1">
      <protection locked="0"/>
    </xf>
    <xf numFmtId="0" fontId="8" fillId="0" borderId="0" xfId="0" applyFont="1" applyProtection="1"/>
    <xf numFmtId="0" fontId="10" fillId="0" borderId="0" xfId="0" applyFont="1" applyAlignment="1" applyProtection="1">
      <alignment vertical="center"/>
    </xf>
    <xf numFmtId="0" fontId="0" fillId="0" borderId="0" xfId="0" applyProtection="1"/>
    <xf numFmtId="0" fontId="11" fillId="0" borderId="0" xfId="0" applyFont="1" applyProtection="1"/>
    <xf numFmtId="0" fontId="10" fillId="0" borderId="0" xfId="0" applyFont="1" applyProtection="1"/>
    <xf numFmtId="0" fontId="6" fillId="0" borderId="0" xfId="2" applyFont="1" applyProtection="1"/>
    <xf numFmtId="0" fontId="12" fillId="0" borderId="0" xfId="2" applyFont="1" applyAlignment="1" applyProtection="1">
      <alignment horizontal="right" vertical="center"/>
    </xf>
    <xf numFmtId="0" fontId="8" fillId="0" borderId="0" xfId="2" applyFont="1" applyProtection="1"/>
    <xf numFmtId="0" fontId="12" fillId="0" borderId="0" xfId="2" applyFont="1" applyAlignment="1" applyProtection="1">
      <alignment horizontal="right"/>
    </xf>
    <xf numFmtId="0" fontId="12" fillId="0" borderId="4" xfId="2" applyFont="1" applyBorder="1" applyAlignment="1" applyProtection="1">
      <alignment vertical="center"/>
    </xf>
    <xf numFmtId="0" fontId="13" fillId="0" borderId="4" xfId="2" applyFont="1" applyBorder="1" applyAlignment="1" applyProtection="1">
      <alignment horizontal="center" vertical="center"/>
    </xf>
    <xf numFmtId="0" fontId="7" fillId="0" borderId="4" xfId="2" applyFont="1" applyBorder="1" applyAlignment="1" applyProtection="1">
      <alignment horizontal="left" vertical="center" wrapText="1" readingOrder="1"/>
    </xf>
    <xf numFmtId="0" fontId="9" fillId="0" borderId="4" xfId="2" applyFont="1" applyBorder="1" applyAlignment="1" applyProtection="1">
      <alignment horizontal="left" vertical="center" wrapText="1" readingOrder="1"/>
    </xf>
    <xf numFmtId="0" fontId="7" fillId="0" borderId="4" xfId="2" quotePrefix="1" applyFont="1" applyBorder="1" applyAlignment="1" applyProtection="1">
      <alignment horizontal="left" vertical="center" wrapText="1" readingOrder="1"/>
    </xf>
    <xf numFmtId="0" fontId="1" fillId="0" borderId="0" xfId="2" applyFont="1" applyAlignment="1" applyProtection="1">
      <alignment vertical="center"/>
    </xf>
    <xf numFmtId="0" fontId="0" fillId="0" borderId="0" xfId="2" applyFont="1" applyProtection="1"/>
    <xf numFmtId="0" fontId="2" fillId="0" borderId="0" xfId="0" applyFont="1" applyProtection="1"/>
    <xf numFmtId="0" fontId="0" fillId="0" borderId="0" xfId="0" applyBorder="1" applyProtection="1">
      <protection locked="0"/>
    </xf>
    <xf numFmtId="0" fontId="23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6" fillId="0" borderId="0" xfId="0" quotePrefix="1" applyFont="1" applyBorder="1" applyAlignment="1" applyProtection="1">
      <alignment horizontal="left"/>
      <protection locked="0"/>
    </xf>
    <xf numFmtId="0" fontId="8" fillId="0" borderId="12" xfId="0" applyFont="1" applyBorder="1" applyProtection="1">
      <protection locked="0"/>
    </xf>
    <xf numFmtId="0" fontId="8" fillId="0" borderId="7" xfId="0" applyFont="1" applyBorder="1" applyProtection="1">
      <protection locked="0"/>
    </xf>
    <xf numFmtId="0" fontId="8" fillId="0" borderId="9" xfId="0" applyFont="1" applyBorder="1" applyProtection="1">
      <protection locked="0"/>
    </xf>
    <xf numFmtId="9" fontId="8" fillId="0" borderId="0" xfId="0" applyNumberFormat="1" applyFont="1" applyBorder="1" applyProtection="1">
      <protection locked="0"/>
    </xf>
    <xf numFmtId="3" fontId="8" fillId="0" borderId="0" xfId="0" applyNumberFormat="1" applyFont="1" applyBorder="1" applyProtection="1">
      <protection locked="0"/>
    </xf>
    <xf numFmtId="3" fontId="8" fillId="0" borderId="5" xfId="0" applyNumberFormat="1" applyFont="1" applyBorder="1" applyProtection="1">
      <protection locked="0"/>
    </xf>
    <xf numFmtId="0" fontId="8" fillId="0" borderId="11" xfId="0" applyFont="1" applyBorder="1" applyProtection="1">
      <protection locked="0"/>
    </xf>
    <xf numFmtId="0" fontId="12" fillId="0" borderId="12" xfId="0" quotePrefix="1" applyFont="1" applyBorder="1" applyProtection="1">
      <protection locked="0"/>
    </xf>
    <xf numFmtId="166" fontId="8" fillId="0" borderId="9" xfId="1" applyNumberFormat="1" applyFont="1" applyFill="1" applyBorder="1" applyProtection="1">
      <protection locked="0"/>
    </xf>
    <xf numFmtId="0" fontId="8" fillId="0" borderId="5" xfId="0" applyFont="1" applyBorder="1" applyProtection="1">
      <protection locked="0"/>
    </xf>
    <xf numFmtId="3" fontId="12" fillId="0" borderId="0" xfId="0" applyNumberFormat="1" applyFont="1" applyBorder="1" applyProtection="1">
      <protection locked="0"/>
    </xf>
    <xf numFmtId="0" fontId="8" fillId="0" borderId="9" xfId="0" quotePrefix="1" applyFont="1" applyBorder="1" applyProtection="1">
      <protection locked="0"/>
    </xf>
    <xf numFmtId="3" fontId="8" fillId="0" borderId="7" xfId="0" applyNumberFormat="1" applyFont="1" applyBorder="1" applyAlignment="1" applyProtection="1">
      <alignment vertical="center"/>
      <protection locked="0"/>
    </xf>
    <xf numFmtId="3" fontId="2" fillId="0" borderId="11" xfId="0" applyNumberFormat="1" applyFont="1" applyBorder="1" applyAlignment="1" applyProtection="1">
      <alignment vertical="center"/>
      <protection locked="0"/>
    </xf>
    <xf numFmtId="0" fontId="0" fillId="0" borderId="0" xfId="0" applyBorder="1" applyProtection="1"/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Protection="1"/>
    <xf numFmtId="0" fontId="16" fillId="0" borderId="0" xfId="0" applyFont="1" applyBorder="1" applyProtection="1"/>
    <xf numFmtId="0" fontId="17" fillId="0" borderId="0" xfId="0" applyFont="1" applyBorder="1" applyProtection="1"/>
    <xf numFmtId="0" fontId="6" fillId="0" borderId="0" xfId="0" applyFont="1" applyBorder="1" applyAlignment="1" applyProtection="1">
      <alignment wrapText="1"/>
    </xf>
    <xf numFmtId="0" fontId="12" fillId="0" borderId="0" xfId="0" quotePrefix="1" applyFont="1" applyBorder="1" applyAlignment="1" applyProtection="1">
      <alignment horizontal="right"/>
    </xf>
    <xf numFmtId="0" fontId="18" fillId="0" borderId="6" xfId="0" applyFont="1" applyBorder="1" applyProtection="1"/>
    <xf numFmtId="0" fontId="0" fillId="0" borderId="8" xfId="0" applyBorder="1" applyProtection="1"/>
    <xf numFmtId="0" fontId="0" fillId="0" borderId="10" xfId="0" applyBorder="1" applyProtection="1"/>
    <xf numFmtId="0" fontId="22" fillId="0" borderId="8" xfId="0" applyFont="1" applyBorder="1" applyProtection="1"/>
    <xf numFmtId="0" fontId="19" fillId="0" borderId="8" xfId="0" applyFont="1" applyBorder="1" applyProtection="1"/>
    <xf numFmtId="0" fontId="0" fillId="0" borderId="6" xfId="0" applyBorder="1" applyProtection="1"/>
    <xf numFmtId="0" fontId="18" fillId="0" borderId="8" xfId="0" applyFont="1" applyBorder="1" applyProtection="1"/>
    <xf numFmtId="0" fontId="2" fillId="0" borderId="8" xfId="0" applyFont="1" applyBorder="1" applyProtection="1"/>
    <xf numFmtId="0" fontId="0" fillId="0" borderId="6" xfId="0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Protection="1"/>
  </cellXfs>
  <cellStyles count="4">
    <cellStyle name="Komma 2" xfId="3" xr:uid="{01AFD1B3-3733-4B52-AE6A-968E2E9E3548}"/>
    <cellStyle name="Prozent" xfId="1" builtinId="5"/>
    <cellStyle name="Standard" xfId="0" builtinId="0"/>
    <cellStyle name="Standard 2" xfId="2" xr:uid="{82DBC538-5B62-4FA0-BB72-CC82CB3621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196850</xdr:colOff>
      <xdr:row>4</xdr:row>
      <xdr:rowOff>133350</xdr:rowOff>
    </xdr:to>
    <xdr:pic>
      <xdr:nvPicPr>
        <xdr:cNvPr id="3" name="Bild 1" descr="Logo Confederazione Svizzera" title="Logo Confederazione Svizzera">
          <a:extLst>
            <a:ext uri="{FF2B5EF4-FFF2-40B4-BE49-F238E27FC236}">
              <a16:creationId xmlns:a16="http://schemas.microsoft.com/office/drawing/2014/main" id="{28FB5DA8-B18D-4F8B-8DB1-6299999AEB4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66675"/>
          <a:ext cx="2562225" cy="8445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21147</xdr:colOff>
      <xdr:row>7</xdr:row>
      <xdr:rowOff>26958</xdr:rowOff>
    </xdr:from>
    <xdr:to>
      <xdr:col>9</xdr:col>
      <xdr:colOff>667541</xdr:colOff>
      <xdr:row>31</xdr:row>
      <xdr:rowOff>143775</xdr:rowOff>
    </xdr:to>
    <xdr:pic>
      <xdr:nvPicPr>
        <xdr:cNvPr id="2" name="Grafik 1" descr="Rappresentazione grafica del modello per il calcolo della capacità di prestazione propria. Una descrizione dettagliata, accessibile agli screen reader, si trova  nell'intervallo di celle da A34 a A45 di questo foglio Excel.">
          <a:extLst>
            <a:ext uri="{FF2B5EF4-FFF2-40B4-BE49-F238E27FC236}">
              <a16:creationId xmlns:a16="http://schemas.microsoft.com/office/drawing/2014/main" id="{7A268105-CAB7-F9D7-6D16-53EC082CF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147" y="1581510"/>
          <a:ext cx="7924932" cy="4430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2178050</xdr:colOff>
      <xdr:row>3</xdr:row>
      <xdr:rowOff>57150</xdr:rowOff>
    </xdr:to>
    <xdr:pic>
      <xdr:nvPicPr>
        <xdr:cNvPr id="2" name="Bild 1" descr="Logo Confederazione Svizzera" title="Logo Confederazione Svizzera">
          <a:extLst>
            <a:ext uri="{FF2B5EF4-FFF2-40B4-BE49-F238E27FC236}">
              <a16:creationId xmlns:a16="http://schemas.microsoft.com/office/drawing/2014/main" id="{8044AE86-D283-4E55-B69F-552E05D8337C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889"/>
        <a:stretch>
          <a:fillRect/>
        </a:stretch>
      </xdr:blipFill>
      <xdr:spPr bwMode="auto">
        <a:xfrm>
          <a:off x="0" y="85725"/>
          <a:ext cx="217805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34927</xdr:rowOff>
    </xdr:from>
    <xdr:to>
      <xdr:col>0</xdr:col>
      <xdr:colOff>1800226</xdr:colOff>
      <xdr:row>3</xdr:row>
      <xdr:rowOff>73026</xdr:rowOff>
    </xdr:to>
    <xdr:pic>
      <xdr:nvPicPr>
        <xdr:cNvPr id="9" name="Bild 1" descr="Logo Confederazione Svizzera" title="Logo Confederazione Svizzera">
          <a:extLst>
            <a:ext uri="{FF2B5EF4-FFF2-40B4-BE49-F238E27FC236}">
              <a16:creationId xmlns:a16="http://schemas.microsoft.com/office/drawing/2014/main" id="{81F5C12B-F12D-4299-9653-DCC6CACDA7FF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3986"/>
        <a:stretch>
          <a:fillRect/>
        </a:stretch>
      </xdr:blipFill>
      <xdr:spPr bwMode="auto">
        <a:xfrm>
          <a:off x="2" y="34927"/>
          <a:ext cx="1800224" cy="600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89603382\AppData\Local\rubicon\Acta%20Nova%20Client\Data\44748891\(44748891)%20Allegati%204_5%20Calcolo%20della%20capacit&#224;%20di%20prestazione%20propria%20modello%20I.xlsx" TargetMode="External"/><Relationship Id="rId1" Type="http://schemas.openxmlformats.org/officeDocument/2006/relationships/externalLinkPath" Target="file:///C:\Users\U89603382\AppData\Local\rubicon\Acta%20Nova%20Client\Data\44748891\(44748891)%20Allegati%204_5%20Calcolo%20della%20capacit&#224;%20di%20prestazione%20propria%20modello%20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chema"/>
      <sheetName val="Calcolo substrato cap."/>
      <sheetName val="Calc. cap. prest. propria"/>
    </sheetNames>
    <sheetDataSet>
      <sheetData sheetId="0"/>
      <sheetData sheetId="1">
        <row r="20">
          <cell r="D20">
            <v>-200000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3AF8D-462A-4B66-AA0F-D038058A48A8}">
  <dimension ref="A1:F47"/>
  <sheetViews>
    <sheetView tabSelected="1" zoomScale="106" zoomScaleNormal="106" workbookViewId="0">
      <selection activeCell="D4" sqref="D4"/>
    </sheetView>
  </sheetViews>
  <sheetFormatPr baseColWidth="10" defaultRowHeight="14.25" x14ac:dyDescent="0.2"/>
  <sheetData>
    <row r="1" spans="1:6" x14ac:dyDescent="0.2">
      <c r="F1" t="s">
        <v>0</v>
      </c>
    </row>
    <row r="2" spans="1:6" ht="18.600000000000001" customHeight="1" x14ac:dyDescent="0.25">
      <c r="F2" s="2" t="s">
        <v>1</v>
      </c>
    </row>
    <row r="3" spans="1:6" x14ac:dyDescent="0.2">
      <c r="F3" t="s">
        <v>2</v>
      </c>
    </row>
    <row r="6" spans="1:6" ht="23.25" x14ac:dyDescent="0.35">
      <c r="A6" s="3" t="s">
        <v>63</v>
      </c>
    </row>
    <row r="7" spans="1:6" ht="23.25" x14ac:dyDescent="0.35">
      <c r="A7" s="3" t="s">
        <v>64</v>
      </c>
    </row>
    <row r="31" spans="1:1" ht="15" x14ac:dyDescent="0.25">
      <c r="A31" s="2"/>
    </row>
    <row r="34" spans="1:1" x14ac:dyDescent="0.2">
      <c r="A34" t="s">
        <v>74</v>
      </c>
    </row>
    <row r="35" spans="1:1" x14ac:dyDescent="0.2">
      <c r="A35" t="s">
        <v>65</v>
      </c>
    </row>
    <row r="36" spans="1:1" x14ac:dyDescent="0.2">
      <c r="A36" t="s">
        <v>66</v>
      </c>
    </row>
    <row r="37" spans="1:1" x14ac:dyDescent="0.2">
      <c r="A37" t="s">
        <v>67</v>
      </c>
    </row>
    <row r="38" spans="1:1" x14ac:dyDescent="0.2">
      <c r="A38" t="s">
        <v>68</v>
      </c>
    </row>
    <row r="39" spans="1:1" x14ac:dyDescent="0.2">
      <c r="A39" t="s">
        <v>69</v>
      </c>
    </row>
    <row r="40" spans="1:1" x14ac:dyDescent="0.2">
      <c r="A40" t="s">
        <v>70</v>
      </c>
    </row>
    <row r="41" spans="1:1" x14ac:dyDescent="0.2">
      <c r="A41" t="s">
        <v>71</v>
      </c>
    </row>
    <row r="42" spans="1:1" x14ac:dyDescent="0.2">
      <c r="A42" t="s">
        <v>72</v>
      </c>
    </row>
    <row r="43" spans="1:1" x14ac:dyDescent="0.2">
      <c r="A43" t="s">
        <v>73</v>
      </c>
    </row>
    <row r="44" spans="1:1" x14ac:dyDescent="0.2">
      <c r="A44" t="s">
        <v>75</v>
      </c>
    </row>
    <row r="47" spans="1:1" x14ac:dyDescent="0.2">
      <c r="A47" t="s">
        <v>7</v>
      </c>
    </row>
  </sheetData>
  <sheetProtection algorithmName="SHA-512" hashValue="NhS/fvcfq7VQFBdA91mjtoFupYq18gF1Hzj2m4wVOhtjqYKygFhjfqPRvGswSI64g149sWhT3rg0LWgN/4N7tg==" saltValue="RHEAQNS3K6ogBDsf9ZJ3Ig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F1BA1-07C0-42F9-8126-6034D298C696}">
  <dimension ref="A1:L25"/>
  <sheetViews>
    <sheetView workbookViewId="0">
      <selection activeCell="A3" sqref="A3"/>
    </sheetView>
  </sheetViews>
  <sheetFormatPr baseColWidth="10" defaultRowHeight="14.25" x14ac:dyDescent="0.2"/>
  <cols>
    <col min="1" max="1" width="48" style="16" customWidth="1"/>
    <col min="2" max="2" width="16.875" style="16" customWidth="1"/>
    <col min="3" max="3" width="13.75" style="16" customWidth="1"/>
    <col min="4" max="4" width="14.125" style="16" customWidth="1"/>
    <col min="5" max="5" width="27.875" style="16" customWidth="1"/>
    <col min="6" max="16384" width="11" style="16"/>
  </cols>
  <sheetData>
    <row r="1" spans="1:12" s="28" customFormat="1" x14ac:dyDescent="0.2">
      <c r="A1" s="26"/>
      <c r="B1" s="26"/>
      <c r="C1" s="26"/>
      <c r="D1" s="27" t="s">
        <v>0</v>
      </c>
      <c r="E1" s="26"/>
    </row>
    <row r="2" spans="1:12" s="28" customFormat="1" ht="20.100000000000001" customHeight="1" x14ac:dyDescent="0.2">
      <c r="A2" s="26"/>
      <c r="B2" s="26"/>
      <c r="C2" s="26"/>
      <c r="D2" s="29" t="s">
        <v>1</v>
      </c>
      <c r="E2" s="26"/>
    </row>
    <row r="3" spans="1:12" s="28" customFormat="1" x14ac:dyDescent="0.2">
      <c r="A3" s="26"/>
      <c r="B3" s="26"/>
      <c r="C3" s="26"/>
      <c r="D3" s="30" t="s">
        <v>2</v>
      </c>
      <c r="E3" s="26"/>
    </row>
    <row r="4" spans="1:12" s="28" customFormat="1" x14ac:dyDescent="0.2">
      <c r="A4" s="26"/>
      <c r="B4" s="26"/>
      <c r="C4" s="26"/>
      <c r="D4" s="30"/>
      <c r="E4" s="26"/>
    </row>
    <row r="5" spans="1:12" ht="23.25" x14ac:dyDescent="0.35">
      <c r="A5" s="31" t="s">
        <v>3</v>
      </c>
      <c r="B5" s="32" t="s">
        <v>8</v>
      </c>
      <c r="C5" s="13"/>
      <c r="D5" s="14"/>
      <c r="E5" s="15"/>
    </row>
    <row r="6" spans="1:12" ht="15" x14ac:dyDescent="0.25">
      <c r="A6" s="33"/>
      <c r="B6" s="34" t="s">
        <v>9</v>
      </c>
      <c r="C6" s="13"/>
      <c r="D6" s="14"/>
      <c r="E6" s="15"/>
    </row>
    <row r="7" spans="1:12" ht="15" x14ac:dyDescent="0.2">
      <c r="A7" s="33"/>
      <c r="B7" s="32" t="s">
        <v>10</v>
      </c>
      <c r="C7" s="13"/>
      <c r="D7" s="14"/>
      <c r="E7" s="15"/>
    </row>
    <row r="8" spans="1:12" x14ac:dyDescent="0.2">
      <c r="A8" s="17"/>
      <c r="B8" s="17"/>
      <c r="C8" s="17"/>
      <c r="D8" s="17"/>
      <c r="E8" s="17"/>
    </row>
    <row r="9" spans="1:12" ht="30" x14ac:dyDescent="0.2">
      <c r="A9" s="35"/>
      <c r="B9" s="36" t="s">
        <v>11</v>
      </c>
      <c r="C9" s="18" t="s">
        <v>12</v>
      </c>
      <c r="D9" s="18" t="s">
        <v>13</v>
      </c>
      <c r="E9" s="18" t="s">
        <v>14</v>
      </c>
    </row>
    <row r="10" spans="1:12" x14ac:dyDescent="0.2">
      <c r="A10" s="37" t="s">
        <v>15</v>
      </c>
      <c r="B10" s="4">
        <v>3000000</v>
      </c>
      <c r="C10" s="5"/>
      <c r="D10" s="12" t="s">
        <v>16</v>
      </c>
      <c r="E10" s="6"/>
    </row>
    <row r="11" spans="1:12" ht="27.95" customHeight="1" x14ac:dyDescent="0.2">
      <c r="A11" s="37" t="s">
        <v>17</v>
      </c>
      <c r="B11" s="4">
        <v>2500000</v>
      </c>
      <c r="C11" s="5"/>
      <c r="D11" s="12" t="s">
        <v>16</v>
      </c>
      <c r="E11" s="6"/>
    </row>
    <row r="12" spans="1:12" ht="29.45" customHeight="1" x14ac:dyDescent="0.2">
      <c r="A12" s="38" t="s">
        <v>18</v>
      </c>
      <c r="B12" s="7">
        <f>B11/B10</f>
        <v>0.83333333333333337</v>
      </c>
      <c r="C12" s="19" t="str">
        <f>IFERROR((C11/C10),"")</f>
        <v/>
      </c>
      <c r="D12" s="20" t="s">
        <v>16</v>
      </c>
      <c r="E12" s="1"/>
      <c r="L12" s="16" t="s">
        <v>62</v>
      </c>
    </row>
    <row r="13" spans="1:12" ht="30" customHeight="1" x14ac:dyDescent="0.2">
      <c r="A13" s="39" t="s">
        <v>26</v>
      </c>
      <c r="B13" s="4">
        <f>8000000</f>
        <v>8000000</v>
      </c>
      <c r="C13" s="8"/>
      <c r="D13" s="12" t="str">
        <f>IFERROR((C13*C12),"")</f>
        <v/>
      </c>
      <c r="E13" s="6" t="s">
        <v>4</v>
      </c>
    </row>
    <row r="14" spans="1:12" ht="38.450000000000003" customHeight="1" x14ac:dyDescent="0.2">
      <c r="A14" s="39" t="s">
        <v>19</v>
      </c>
      <c r="B14" s="4">
        <v>1000000</v>
      </c>
      <c r="C14" s="8"/>
      <c r="D14" s="12" t="str">
        <f>IFERROR((C14*C12),"")</f>
        <v/>
      </c>
      <c r="E14" s="6"/>
    </row>
    <row r="15" spans="1:12" ht="30.6" customHeight="1" x14ac:dyDescent="0.2">
      <c r="A15" s="39" t="s">
        <v>20</v>
      </c>
      <c r="B15" s="4">
        <v>100000</v>
      </c>
      <c r="C15" s="8"/>
      <c r="D15" s="12">
        <f>C15</f>
        <v>0</v>
      </c>
      <c r="E15" s="6"/>
    </row>
    <row r="16" spans="1:12" ht="50.1" customHeight="1" x14ac:dyDescent="0.2">
      <c r="A16" s="39" t="s">
        <v>21</v>
      </c>
      <c r="B16" s="4">
        <v>50000</v>
      </c>
      <c r="C16" s="8"/>
      <c r="D16" s="12">
        <f>C16</f>
        <v>0</v>
      </c>
      <c r="E16" s="6" t="s">
        <v>4</v>
      </c>
    </row>
    <row r="17" spans="1:5" ht="42.95" customHeight="1" x14ac:dyDescent="0.2">
      <c r="A17" s="39" t="s">
        <v>22</v>
      </c>
      <c r="B17" s="4">
        <v>-500000</v>
      </c>
      <c r="C17" s="8"/>
      <c r="D17" s="12">
        <f>C17</f>
        <v>0</v>
      </c>
      <c r="E17" s="6" t="s">
        <v>5</v>
      </c>
    </row>
    <row r="18" spans="1:5" ht="44.1" customHeight="1" x14ac:dyDescent="0.2">
      <c r="A18" s="39" t="s">
        <v>23</v>
      </c>
      <c r="B18" s="4">
        <v>-200000</v>
      </c>
      <c r="C18" s="5">
        <v>-200000</v>
      </c>
      <c r="D18" s="12">
        <f>C18</f>
        <v>-200000</v>
      </c>
      <c r="E18" s="6"/>
    </row>
    <row r="19" spans="1:5" ht="26.1" customHeight="1" x14ac:dyDescent="0.2">
      <c r="A19" s="38" t="s">
        <v>24</v>
      </c>
      <c r="B19" s="9">
        <f>(((B13+B14+B17)*B12)+(B15+B18+B16))</f>
        <v>7033333.333333334</v>
      </c>
      <c r="C19" s="21">
        <f>SUM(C13:C18)</f>
        <v>-200000</v>
      </c>
      <c r="D19" s="22">
        <f>SUM(D13:D18)</f>
        <v>-200000</v>
      </c>
      <c r="E19" s="10"/>
    </row>
    <row r="20" spans="1:5" ht="26.1" customHeight="1" x14ac:dyDescent="0.2">
      <c r="A20" s="38" t="s">
        <v>27</v>
      </c>
      <c r="B20" s="11">
        <f>B19/B11</f>
        <v>2.8133333333333335</v>
      </c>
      <c r="C20" s="19" t="s">
        <v>16</v>
      </c>
      <c r="D20" s="20" t="str">
        <f>IFERROR(D19/C11,"")</f>
        <v/>
      </c>
      <c r="E20" s="1"/>
    </row>
    <row r="21" spans="1:5" ht="25.5" customHeight="1" x14ac:dyDescent="0.2">
      <c r="A21" s="37" t="s">
        <v>6</v>
      </c>
      <c r="B21" s="4">
        <v>1000000</v>
      </c>
      <c r="C21" s="5"/>
      <c r="D21" s="12"/>
      <c r="E21" s="6"/>
    </row>
    <row r="22" spans="1:5" ht="27.6" customHeight="1" x14ac:dyDescent="0.2">
      <c r="A22" s="33"/>
      <c r="B22" s="40"/>
      <c r="C22" s="23"/>
      <c r="D22" s="24"/>
      <c r="E22" s="17"/>
    </row>
    <row r="23" spans="1:5" x14ac:dyDescent="0.2">
      <c r="A23" s="41" t="s">
        <v>25</v>
      </c>
      <c r="B23" s="40"/>
      <c r="C23" s="23"/>
      <c r="D23" s="23"/>
      <c r="E23" s="25"/>
    </row>
    <row r="24" spans="1:5" x14ac:dyDescent="0.2">
      <c r="A24" s="28"/>
      <c r="B24" s="28"/>
    </row>
    <row r="25" spans="1:5" ht="15" x14ac:dyDescent="0.25">
      <c r="A25" s="42" t="s">
        <v>7</v>
      </c>
      <c r="B25" s="28"/>
    </row>
  </sheetData>
  <sheetProtection algorithmName="SHA-512" hashValue="ZPqjeF211aTKDpKHNOYcM1fRAwEVB6lEIRfBuLuMxqNv9ct8kB5n8srMI9y9BPUVlXOgGDIjZ3Lid5EI6LlJ6A==" saltValue="rucN1N0SlYCSFKFmwNkexg==" spinCount="100000" sheet="1" objects="1" scenarios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37C68-9275-49E0-843E-6E1AFF72C7EE}">
  <dimension ref="A1:E37"/>
  <sheetViews>
    <sheetView workbookViewId="0">
      <selection activeCell="C11" sqref="C11"/>
    </sheetView>
  </sheetViews>
  <sheetFormatPr baseColWidth="10" defaultColWidth="72.875" defaultRowHeight="14.25" x14ac:dyDescent="0.2"/>
  <cols>
    <col min="1" max="1" width="72.875" style="43"/>
    <col min="2" max="2" width="16.25" style="43" customWidth="1"/>
    <col min="3" max="16384" width="72.875" style="43"/>
  </cols>
  <sheetData>
    <row r="1" spans="1:5" s="61" customFormat="1" x14ac:dyDescent="0.2">
      <c r="C1" s="62" t="s">
        <v>0</v>
      </c>
    </row>
    <row r="2" spans="1:5" s="61" customFormat="1" x14ac:dyDescent="0.2">
      <c r="C2" s="63" t="s">
        <v>1</v>
      </c>
    </row>
    <row r="3" spans="1:5" s="61" customFormat="1" ht="15.95" customHeight="1" x14ac:dyDescent="0.2">
      <c r="C3" s="62" t="s">
        <v>2</v>
      </c>
    </row>
    <row r="4" spans="1:5" s="61" customFormat="1" ht="30.95" customHeight="1" x14ac:dyDescent="0.35">
      <c r="A4" s="64" t="s">
        <v>28</v>
      </c>
      <c r="B4" s="65"/>
      <c r="C4" s="65"/>
    </row>
    <row r="5" spans="1:5" ht="51.6" customHeight="1" x14ac:dyDescent="0.35">
      <c r="A5" s="66" t="s">
        <v>29</v>
      </c>
      <c r="B5" s="67" t="s">
        <v>30</v>
      </c>
      <c r="C5" s="44"/>
      <c r="D5" s="45"/>
      <c r="E5" s="45"/>
    </row>
    <row r="6" spans="1:5" ht="23.25" x14ac:dyDescent="0.35">
      <c r="A6" s="64" t="s">
        <v>31</v>
      </c>
      <c r="B6" s="67" t="s">
        <v>32</v>
      </c>
      <c r="C6" s="46"/>
      <c r="D6" s="45"/>
      <c r="E6" s="45"/>
    </row>
    <row r="7" spans="1:5" x14ac:dyDescent="0.2">
      <c r="B7" s="45"/>
      <c r="C7" s="45"/>
      <c r="D7" s="45"/>
      <c r="E7" s="45"/>
    </row>
    <row r="8" spans="1:5" ht="18" x14ac:dyDescent="0.25">
      <c r="A8" s="68" t="s">
        <v>33</v>
      </c>
      <c r="B8" s="47"/>
      <c r="C8" s="48"/>
      <c r="D8" s="45"/>
      <c r="E8" s="45"/>
    </row>
    <row r="9" spans="1:5" x14ac:dyDescent="0.2">
      <c r="A9" s="69" t="s">
        <v>34</v>
      </c>
      <c r="B9" s="45">
        <v>18</v>
      </c>
      <c r="C9" s="49" t="s">
        <v>52</v>
      </c>
      <c r="D9" s="45"/>
      <c r="E9" s="45"/>
    </row>
    <row r="10" spans="1:5" x14ac:dyDescent="0.2">
      <c r="A10" s="69" t="s">
        <v>35</v>
      </c>
      <c r="B10" s="50">
        <v>0.02</v>
      </c>
      <c r="C10" s="49" t="s">
        <v>53</v>
      </c>
      <c r="D10" s="45"/>
      <c r="E10" s="45"/>
    </row>
    <row r="11" spans="1:5" x14ac:dyDescent="0.2">
      <c r="A11" s="69" t="s">
        <v>36</v>
      </c>
      <c r="B11" s="51">
        <v>50000</v>
      </c>
      <c r="C11" s="49" t="s">
        <v>54</v>
      </c>
      <c r="D11" s="45"/>
      <c r="E11" s="45"/>
    </row>
    <row r="12" spans="1:5" x14ac:dyDescent="0.2">
      <c r="A12" s="70"/>
      <c r="B12" s="52"/>
      <c r="C12" s="53"/>
      <c r="D12" s="45"/>
      <c r="E12" s="45"/>
    </row>
    <row r="13" spans="1:5" ht="18" x14ac:dyDescent="0.25">
      <c r="A13" s="68" t="s">
        <v>37</v>
      </c>
      <c r="B13" s="54"/>
      <c r="C13" s="48"/>
      <c r="D13" s="45"/>
      <c r="E13" s="45"/>
    </row>
    <row r="14" spans="1:5" ht="15.75" x14ac:dyDescent="0.25">
      <c r="A14" s="71" t="s">
        <v>55</v>
      </c>
      <c r="B14" s="51"/>
      <c r="C14" s="49"/>
      <c r="D14" s="45"/>
      <c r="E14" s="45"/>
    </row>
    <row r="15" spans="1:5" x14ac:dyDescent="0.2">
      <c r="A15" s="69" t="s">
        <v>38</v>
      </c>
      <c r="B15" s="51">
        <f>'[1]Calcolo substrato cap.'!D20</f>
        <v>-200000</v>
      </c>
      <c r="C15" s="55" t="s">
        <v>39</v>
      </c>
      <c r="D15" s="45"/>
      <c r="E15" s="45"/>
    </row>
    <row r="16" spans="1:5" x14ac:dyDescent="0.2">
      <c r="A16" s="69" t="s">
        <v>40</v>
      </c>
      <c r="B16" s="51">
        <f>'[1]Calcolo substrato cap.'!C12</f>
        <v>0</v>
      </c>
      <c r="C16" s="49" t="s">
        <v>56</v>
      </c>
      <c r="D16" s="45"/>
      <c r="E16" s="45"/>
    </row>
    <row r="17" spans="1:5" x14ac:dyDescent="0.2">
      <c r="A17" s="69" t="s">
        <v>41</v>
      </c>
      <c r="B17" s="51">
        <f>'[1]Calcolo substrato cap.'!C22</f>
        <v>0</v>
      </c>
      <c r="C17" s="49" t="s">
        <v>56</v>
      </c>
      <c r="D17" s="45"/>
      <c r="E17" s="45"/>
    </row>
    <row r="18" spans="1:5" ht="15.75" x14ac:dyDescent="0.25">
      <c r="A18" s="71" t="s">
        <v>57</v>
      </c>
      <c r="B18" s="45"/>
      <c r="C18" s="49"/>
      <c r="D18" s="45"/>
      <c r="E18" s="45"/>
    </row>
    <row r="19" spans="1:5" ht="15" x14ac:dyDescent="0.25">
      <c r="A19" s="69" t="s">
        <v>42</v>
      </c>
      <c r="B19" s="51"/>
      <c r="C19" s="55" t="s">
        <v>58</v>
      </c>
      <c r="D19" s="45"/>
      <c r="E19" s="45"/>
    </row>
    <row r="20" spans="1:5" x14ac:dyDescent="0.2">
      <c r="A20" s="72" t="s">
        <v>43</v>
      </c>
      <c r="B20" s="51"/>
      <c r="C20" s="49"/>
      <c r="D20" s="45"/>
      <c r="E20" s="45"/>
    </row>
    <row r="21" spans="1:5" x14ac:dyDescent="0.2">
      <c r="A21" s="70"/>
      <c r="B21" s="56"/>
      <c r="C21" s="53"/>
      <c r="D21" s="45"/>
      <c r="E21" s="45"/>
    </row>
    <row r="22" spans="1:5" x14ac:dyDescent="0.2">
      <c r="A22" s="73"/>
      <c r="B22" s="47"/>
      <c r="C22" s="48"/>
      <c r="D22" s="45"/>
      <c r="E22" s="45"/>
    </row>
    <row r="23" spans="1:5" ht="18" x14ac:dyDescent="0.25">
      <c r="A23" s="74" t="s">
        <v>44</v>
      </c>
      <c r="B23" s="51"/>
      <c r="C23" s="49"/>
      <c r="D23" s="45"/>
      <c r="E23" s="45"/>
    </row>
    <row r="24" spans="1:5" x14ac:dyDescent="0.2">
      <c r="A24" s="69" t="s">
        <v>45</v>
      </c>
      <c r="B24" s="51">
        <v>0</v>
      </c>
      <c r="C24" s="49" t="s">
        <v>59</v>
      </c>
      <c r="D24" s="45"/>
      <c r="E24" s="45"/>
    </row>
    <row r="25" spans="1:5" x14ac:dyDescent="0.2">
      <c r="A25" s="69" t="s">
        <v>46</v>
      </c>
      <c r="B25" s="51">
        <f>IF((B15-B24)&gt;0,B15-B24,0)</f>
        <v>0</v>
      </c>
      <c r="C25" s="49" t="s">
        <v>60</v>
      </c>
      <c r="D25" s="45"/>
      <c r="E25" s="45"/>
    </row>
    <row r="26" spans="1:5" ht="15" x14ac:dyDescent="0.25">
      <c r="A26" s="75" t="s">
        <v>47</v>
      </c>
      <c r="B26" s="57">
        <f>B25/4</f>
        <v>0</v>
      </c>
      <c r="C26" s="58"/>
      <c r="D26" s="45"/>
      <c r="E26" s="45"/>
    </row>
    <row r="27" spans="1:5" x14ac:dyDescent="0.2">
      <c r="A27" s="69"/>
      <c r="B27" s="45"/>
      <c r="C27" s="49"/>
      <c r="D27" s="45"/>
      <c r="E27" s="45"/>
    </row>
    <row r="28" spans="1:5" x14ac:dyDescent="0.2">
      <c r="A28" s="69" t="s">
        <v>48</v>
      </c>
      <c r="B28" s="51">
        <f>B19</f>
        <v>0</v>
      </c>
      <c r="C28" s="49"/>
      <c r="D28" s="45"/>
      <c r="E28" s="45"/>
    </row>
    <row r="29" spans="1:5" x14ac:dyDescent="0.2">
      <c r="A29" s="69" t="s">
        <v>35</v>
      </c>
      <c r="B29" s="51">
        <f>IF((B16*B10)&gt;B11,B16*B10,(MIN(B11,B19)))</f>
        <v>50000</v>
      </c>
      <c r="C29" s="49" t="s">
        <v>61</v>
      </c>
      <c r="D29" s="45"/>
      <c r="E29" s="45"/>
    </row>
    <row r="30" spans="1:5" ht="15" x14ac:dyDescent="0.25">
      <c r="A30" s="75" t="s">
        <v>49</v>
      </c>
      <c r="B30" s="57">
        <f>IF(B28-B29&gt;0,B28-B29,0)</f>
        <v>0</v>
      </c>
      <c r="C30" s="49"/>
      <c r="D30" s="45"/>
      <c r="E30" s="45"/>
    </row>
    <row r="31" spans="1:5" x14ac:dyDescent="0.2">
      <c r="A31" s="69"/>
      <c r="B31" s="45"/>
      <c r="C31" s="49"/>
      <c r="D31" s="45"/>
      <c r="E31" s="45"/>
    </row>
    <row r="32" spans="1:5" ht="15" x14ac:dyDescent="0.25">
      <c r="A32" s="75" t="s">
        <v>50</v>
      </c>
      <c r="B32" s="57">
        <f>B26+B30</f>
        <v>0</v>
      </c>
      <c r="C32" s="49"/>
      <c r="D32" s="45"/>
      <c r="E32" s="45"/>
    </row>
    <row r="33" spans="1:5" x14ac:dyDescent="0.2">
      <c r="A33" s="70"/>
      <c r="B33" s="56"/>
      <c r="C33" s="53"/>
      <c r="D33" s="45"/>
      <c r="E33" s="45"/>
    </row>
    <row r="34" spans="1:5" x14ac:dyDescent="0.2">
      <c r="A34" s="76" t="s">
        <v>41</v>
      </c>
      <c r="B34" s="59">
        <f>B17</f>
        <v>0</v>
      </c>
      <c r="C34" s="45"/>
      <c r="D34" s="45"/>
      <c r="E34" s="45"/>
    </row>
    <row r="35" spans="1:5" ht="15" x14ac:dyDescent="0.2">
      <c r="A35" s="77" t="s">
        <v>51</v>
      </c>
      <c r="B35" s="60">
        <f>IF(B32&gt;B17,0,B17-B32)</f>
        <v>0</v>
      </c>
    </row>
    <row r="36" spans="1:5" x14ac:dyDescent="0.2">
      <c r="A36" s="61"/>
    </row>
    <row r="37" spans="1:5" ht="15" x14ac:dyDescent="0.25">
      <c r="A37" s="78" t="s">
        <v>7</v>
      </c>
    </row>
  </sheetData>
  <sheetProtection algorithmName="SHA-512" hashValue="FwUZvV+tdI9FPYsPjVaA4ASyoY7BP6N8UIyWzijojsPiZVA6o/Ce9ipx+KJcGuPx/DT5b+X4Ob96CrceU/q7KQ==" saltValue="chRdcBi+Re8IkhgLP7JYDg==" spinCount="100000" sheet="1" objects="1" scenarios="1"/>
  <pageMargins left="0.7" right="0.7" top="0.78740157499999996" bottom="0.78740157499999996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0B0B2AB57440443AB04BAFCDACF1EF6" ma:contentTypeVersion="30" ma:contentTypeDescription="Ein neues Dokument erstellen." ma:contentTypeScope="" ma:versionID="65c18db63ca6c147731dc244607550e1">
  <xsd:schema xmlns:xsd="http://www.w3.org/2001/XMLSchema" xmlns:xs="http://www.w3.org/2001/XMLSchema" xmlns:p="http://schemas.microsoft.com/office/2006/metadata/properties" xmlns:ns1="a88f3e11-806f-455b-a3b3-6a1b2c434eb2" xmlns:ns3="3c287e8c-5561-43b0-a4ad-fc7d6aa86c89" xmlns:ns4="6281901a-978b-464a-a06e-9e57d52fd2ec" xmlns:ns5="http://schemas.microsoft.com/sharepoint/v4" targetNamespace="http://schemas.microsoft.com/office/2006/metadata/properties" ma:root="true" ma:fieldsID="e62de65f195306e6638918f12a288034" ns1:_="" ns3:_="" ns4:_="" ns5:_="">
    <xsd:import namespace="a88f3e11-806f-455b-a3b3-6a1b2c434eb2"/>
    <xsd:import namespace="3c287e8c-5561-43b0-a4ad-fc7d6aa86c89"/>
    <xsd:import namespace="6281901a-978b-464a-a06e-9e57d52fd2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1:VersionNr"/>
                <xsd:element ref="ns1:IsLastVersion" minOccurs="0"/>
                <xsd:element ref="ns1:DocumentLanguage"/>
                <xsd:element ref="ns1:Published" minOccurs="0"/>
                <xsd:element ref="ns1:PublishFrom"/>
                <xsd:element ref="ns1:PublishTo" minOccurs="0"/>
                <xsd:element ref="ns1:DocumentNr" minOccurs="0"/>
                <xsd:element ref="ns1:DocumentAbstract" minOccurs="0"/>
                <xsd:element ref="ns1:DocumentId" minOccurs="0"/>
                <xsd:element ref="ns4:SharedWithUsers" minOccurs="0"/>
                <xsd:element ref="ns5:IconOverlay" minOccurs="0"/>
                <xsd:element ref="ns3:SortMode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f3e11-806f-455b-a3b3-6a1b2c434eb2" elementFormDefault="qualified">
    <xsd:import namespace="http://schemas.microsoft.com/office/2006/documentManagement/types"/>
    <xsd:import namespace="http://schemas.microsoft.com/office/infopath/2007/PartnerControls"/>
    <xsd:element name="VersionNr" ma:index="0" ma:displayName="Versions-Nr" ma:decimals="0" ma:internalName="VersionNr" ma:percentage="FALSE">
      <xsd:simpleType>
        <xsd:restriction base="dms:Number">
          <xsd:minInclusive value="1"/>
        </xsd:restriction>
      </xsd:simpleType>
    </xsd:element>
    <xsd:element name="IsLastVersion" ma:index="1" nillable="true" ma:displayName="Ist aktuelle Version" ma:default="1" ma:description="Wenn angekreuzt, wird dieses Dokument auf der Webseite als aktuellste Version gekennzeichnet" ma:internalName="IsLastVersion">
      <xsd:simpleType>
        <xsd:restriction base="dms:Boolean"/>
      </xsd:simpleType>
    </xsd:element>
    <xsd:element name="DocumentLanguage" ma:index="2" ma:displayName="Sprache" ma:format="Dropdown" ma:indexed="true" ma:internalName="DocumentLanguage">
      <xsd:simpleType>
        <xsd:restriction base="dms:Choice">
          <xsd:enumeration value="de"/>
          <xsd:enumeration value="fr"/>
          <xsd:enumeration value="it"/>
        </xsd:restriction>
      </xsd:simpleType>
    </xsd:element>
    <xsd:element name="Published" ma:index="3" nillable="true" ma:displayName="Veröffentlicht" ma:default="0" ma:description="Wenn veröffentlicht angekreuzt, wird dieses Dokument auf der Webseite sichtbar sein." ma:internalName="Published">
      <xsd:simpleType>
        <xsd:restriction base="dms:Boolean"/>
      </xsd:simpleType>
    </xsd:element>
    <xsd:element name="PublishFrom" ma:index="4" ma:displayName="Veröffentlicht per" ma:description="Datum ab wann dieses Dokument veröffentlicht wurde/wird" ma:format="DateOnly" ma:internalName="PublishFrom">
      <xsd:simpleType>
        <xsd:restriction base="dms:DateTime"/>
      </xsd:simpleType>
    </xsd:element>
    <xsd:element name="PublishTo" ma:index="5" nillable="true" ma:displayName="Veröffentlicht bis (veraltet)" ma:format="DateOnly" ma:hidden="true" ma:internalName="PublishTo" ma:readOnly="false">
      <xsd:simpleType>
        <xsd:restriction base="dms:DateTime"/>
      </xsd:simpleType>
    </xsd:element>
    <xsd:element name="DocumentNr" ma:index="6" nillable="true" ma:displayName="Dokument Nummer" ma:internalName="DocumentNr">
      <xsd:simpleType>
        <xsd:restriction base="dms:Text">
          <xsd:maxLength value="255"/>
        </xsd:restriction>
      </xsd:simpleType>
    </xsd:element>
    <xsd:element name="DocumentAbstract" ma:index="8" nillable="true" ma:displayName="Zusammenfassung" ma:internalName="DocumentAbstract">
      <xsd:simpleType>
        <xsd:restriction base="dms:Note">
          <xsd:maxLength value="255"/>
        </xsd:restriction>
      </xsd:simpleType>
    </xsd:element>
    <xsd:element name="DocumentId" ma:index="17" nillable="true" ma:displayName="Dokument ID (veraltet)" ma:decimals="0" ma:hidden="true" ma:internalName="DocumentId" ma:readOnly="false" ma:percentage="FALSE">
      <xsd:simpleType>
        <xsd:restriction base="dms:Number">
          <xsd:minInclusive value="1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87e8c-5561-43b0-a4ad-fc7d6aa86c89" elementFormDefault="qualified">
    <xsd:import namespace="http://schemas.microsoft.com/office/2006/documentManagement/types"/>
    <xsd:import namespace="http://schemas.microsoft.com/office/infopath/2007/PartnerControls"/>
    <xsd:element name="SortMode" ma:index="20" nillable="true" ma:displayName="Sortierung" ma:format="Dropdown" ma:internalName="SortMode">
      <xsd:simpleType>
        <xsd:restriction base="dms:Choice">
          <xsd:enumeration value="Titel A-Z"/>
          <xsd:enumeration value="Titel Z-A"/>
          <xsd:enumeration value="Manuelle Sortierung 0-X (sortkey)"/>
          <xsd:enumeration value="Manuelle Sortierung X-0 (sortkey)"/>
          <xsd:enumeration value="Publizierungsdatum absteigend"/>
          <xsd:enumeration value="Publizierungsdatum aufsteigend"/>
          <xsd:enumeration value="-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81901a-978b-464a-a06e-9e57d52fd2e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sionNr xmlns="a88f3e11-806f-455b-a3b3-6a1b2c434eb2">1</VersionNr>
    <DocumentId xmlns="a88f3e11-806f-455b-a3b3-6a1b2c434eb2" xsi:nil="true"/>
    <Published xmlns="a88f3e11-806f-455b-a3b3-6a1b2c434eb2">true</Published>
    <DocumentAbstract xmlns="a88f3e11-806f-455b-a3b3-6a1b2c434eb2" xsi:nil="true"/>
    <PublishFrom xmlns="a88f3e11-806f-455b-a3b3-6a1b2c434eb2">2026-09-22T22:00:00+00:00</PublishFrom>
    <DocumentNr xmlns="a88f3e11-806f-455b-a3b3-6a1b2c434eb2" xsi:nil="true"/>
    <IconOverlay xmlns="http://schemas.microsoft.com/sharepoint/v4" xsi:nil="true"/>
    <DocumentLanguage xmlns="a88f3e11-806f-455b-a3b3-6a1b2c434eb2">it</DocumentLanguage>
    <PublishTo xmlns="a88f3e11-806f-455b-a3b3-6a1b2c434eb2" xsi:nil="true"/>
    <SortMode xmlns="3c287e8c-5561-43b0-a4ad-fc7d6aa86c89">Manuelle Sortierung 0-X (sortkey)</SortMode>
    <IsLastVersion xmlns="a88f3e11-806f-455b-a3b3-6a1b2c434eb2">true</IsLastVersion>
  </documentManagement>
</p:properties>
</file>

<file path=customXml/itemProps1.xml><?xml version="1.0" encoding="utf-8"?>
<ds:datastoreItem xmlns:ds="http://schemas.openxmlformats.org/officeDocument/2006/customXml" ds:itemID="{1B6BEC6D-1D29-4E01-BE22-514D20A5A24C}"/>
</file>

<file path=customXml/itemProps2.xml><?xml version="1.0" encoding="utf-8"?>
<ds:datastoreItem xmlns:ds="http://schemas.openxmlformats.org/officeDocument/2006/customXml" ds:itemID="{5E0F8C0A-CC3F-4773-A479-B75F05555537}"/>
</file>

<file path=customXml/itemProps3.xml><?xml version="1.0" encoding="utf-8"?>
<ds:datastoreItem xmlns:ds="http://schemas.openxmlformats.org/officeDocument/2006/customXml" ds:itemID="{0FDD0BAB-7926-4278-AC72-9F2B9AC9995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Schema</vt:lpstr>
      <vt:lpstr>Calcolo substrato cap.</vt:lpstr>
      <vt:lpstr>Calc. cap. prest. propria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Allegati 4_5 Calcolo della capacità di prestazione propria modello</dc:title>
  <dc:creator>Egger Romina BSV</dc:creator>
  <cp:lastModifiedBy>Richei Sonja BSV</cp:lastModifiedBy>
  <dcterms:created xsi:type="dcterms:W3CDTF">2026-06-24T13:52:08Z</dcterms:created>
  <dcterms:modified xsi:type="dcterms:W3CDTF">2026-09-14T12:03:51Z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2026-06-24T13:59:19Z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d0af998e-d577-4342-82bb-06bd1d3499e5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  <property fmtid="{D5CDD505-2E9C-101B-9397-08002B2CF9AE}" pid="10" name="ContentTypeId">
    <vt:lpwstr>0x010100C0B0B2AB57440443AB04BAFCDACF1EF6</vt:lpwstr>
  </property>
</Properties>
</file>