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IV\CoReS\Art. 74\Dokument auf Webseite_Internet BSV_Art. 74 IVG\VP 24-27_nach Genehmigung_für Internet_II\"/>
    </mc:Choice>
  </mc:AlternateContent>
  <xr:revisionPtr revIDLastSave="0" documentId="8_{A15BDFEE-9097-48BC-B0A1-738EDC679B8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Modell" sheetId="2" r:id="rId1"/>
    <sheet name="Berechnung Kap.substrat" sheetId="6" r:id="rId2"/>
    <sheet name="Berech. Eigenleistungsfähigkeit" sheetId="1" r:id="rId3"/>
  </sheets>
  <definedNames>
    <definedName name="_xlnm.Print_Area" localSheetId="2">'Berech. Eigenleistungsfähigkeit'!$A$1:$C$37</definedName>
    <definedName name="_xlnm.Print_Area" localSheetId="1">'Berechnung Kap.substrat'!$A$1:$E$25</definedName>
    <definedName name="_xlnm.Print_Area" localSheetId="0">Modell!$A$1:$L$41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16" i="6" l="1"/>
  <c r="B17" i="1"/>
  <c r="B16" i="1"/>
  <c r="B13" i="6"/>
  <c r="C19" i="6"/>
  <c r="D18" i="6"/>
  <c r="D15" i="6"/>
  <c r="C12" i="6"/>
  <c r="D14" i="6" s="1"/>
  <c r="B12" i="6"/>
  <c r="B19" i="6" l="1"/>
  <c r="B20" i="6" s="1"/>
  <c r="D13" i="6"/>
  <c r="D19" i="6" l="1"/>
  <c r="D20" i="6" l="1"/>
  <c r="B15" i="1"/>
  <c r="B34" i="1"/>
  <c r="B29" i="1" l="1"/>
  <c r="B28" i="1"/>
  <c r="B24" i="1"/>
  <c r="B25" i="1" s="1"/>
  <c r="B30" i="1" l="1"/>
  <c r="B26" i="1"/>
  <c r="B32" i="1" l="1"/>
  <c r="B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Vonlanthen Adrian BSV</author>
  </authors>
  <commentList>
    <comment ref="B19" authorId="0" shapeId="0" xr:uid="{00000000-0006-0000-0200-000001000000}">
      <text>
        <r>
          <rPr>
            <b/>
            <sz val="9"/>
            <color indexed="81"/>
            <rFont val="Segoe UI"/>
            <charset val="1"/>
          </rPr>
          <t>Vonlanthen Adrian BSV:</t>
        </r>
        <r>
          <rPr>
            <sz val="9"/>
            <color indexed="81"/>
            <rFont val="Segoe UI"/>
            <charset val="1"/>
          </rPr>
          <t xml:space="preserve">
bitte bei Bedarf manuell ausfüllen
</t>
        </r>
      </text>
    </comment>
  </commentList>
</comments>
</file>

<file path=xl/sharedStrings.xml><?xml version="1.0" encoding="utf-8"?>
<sst xmlns="http://schemas.openxmlformats.org/spreadsheetml/2006/main" count="79" uniqueCount="65">
  <si>
    <t>Finanzhilfen Art. 74 IVG</t>
  </si>
  <si>
    <t>Grundlegende Parameter</t>
  </si>
  <si>
    <t>DB 4</t>
  </si>
  <si>
    <t>Maximal zulässiger positiver DB 4</t>
  </si>
  <si>
    <t>Ausgangszahlen</t>
  </si>
  <si>
    <t>Maximal zulässiges Kapitalsubstrat</t>
  </si>
  <si>
    <t>Durchschnittliche positive DB 4</t>
  </si>
  <si>
    <t>Maximal zulässige positive DB 4</t>
  </si>
  <si>
    <t>Total rechnerische Reduktion IV-Beitrag</t>
  </si>
  <si>
    <r>
      <t xml:space="preserve">aus der Vergangenheit </t>
    </r>
    <r>
      <rPr>
        <sz val="11"/>
        <color rgb="FFFF0000"/>
        <rFont val="Arial"/>
        <family val="2"/>
      </rPr>
      <t>für die Zukunft</t>
    </r>
    <r>
      <rPr>
        <sz val="11"/>
        <rFont val="Arial"/>
        <family val="2"/>
      </rPr>
      <t xml:space="preserve"> angenommene positive DB 4</t>
    </r>
  </si>
  <si>
    <t>Reduktion aufgrund hoher positiver DB 4</t>
  </si>
  <si>
    <t>bei grösseren Schwankungen auch Durchschnitt möglich</t>
  </si>
  <si>
    <t>Budget neue Vertragsperiode (Zukunftsbetrachtung)</t>
  </si>
  <si>
    <t>Ist bisherige Vertragsperiode (Vergangenheitsbetrachtung)</t>
  </si>
  <si>
    <t>(max. Faktor 1.5)</t>
  </si>
  <si>
    <t>Maximale Reservenhaltung (Kapitalsubstrat)</t>
  </si>
  <si>
    <t>Monate; entspricht Faktor 1.5 Kapitalsubstrat</t>
  </si>
  <si>
    <t>Untergrenze positiver DB 4</t>
  </si>
  <si>
    <t>BSV-Nr:</t>
  </si>
  <si>
    <t>Org.:</t>
  </si>
  <si>
    <t>IV-Beitrag bisher pro Jahr</t>
  </si>
  <si>
    <t>IV-Beitrag neu pro Jahr</t>
  </si>
  <si>
    <t>UVN-Nr.:</t>
  </si>
  <si>
    <t>Organisationsname:</t>
  </si>
  <si>
    <t>Beispiel</t>
  </si>
  <si>
    <t>unge-schlüsselt</t>
  </si>
  <si>
    <t>geschlüsselt</t>
  </si>
  <si>
    <t>Total Aufwand gemäss Finanzbuchhaltung</t>
  </si>
  <si>
    <t>-</t>
  </si>
  <si>
    <t xml:space="preserve">Schlüssel  </t>
  </si>
  <si>
    <t>- Freibetrag (pauschal)</t>
  </si>
  <si>
    <t>Weitere Bemerkungen:</t>
  </si>
  <si>
    <t>Bemerkungen</t>
  </si>
  <si>
    <t>+ Erarbeitetes freies Kapital (inkl. freie Reserven und freie Fonds)</t>
  </si>
  <si>
    <t>letzter revidierter Jahresabschluss:</t>
  </si>
  <si>
    <t>geschlüsseltes Kapitalsubstrat Art. 74 IVG</t>
  </si>
  <si>
    <t>jährlicher IV-Beitrag (gem. Vertrag)</t>
  </si>
  <si>
    <t>der Gesamtkosten Art. 74 IVG</t>
  </si>
  <si>
    <t>(für 4 Jahre)</t>
  </si>
  <si>
    <t>Abbau Überschuss pro Jahr</t>
  </si>
  <si>
    <t>Kapitalsubstrat Betrieb Art. 74 IVG, gem. sep. Berechnung</t>
  </si>
  <si>
    <t>Gesamtkosten Betrieb Art. 74 IVG, gem. BAB</t>
  </si>
  <si>
    <r>
      <t xml:space="preserve">Durchschnittliche </t>
    </r>
    <r>
      <rPr>
        <b/>
        <sz val="11"/>
        <color theme="1"/>
        <rFont val="Arial"/>
        <family val="2"/>
      </rPr>
      <t>positive</t>
    </r>
    <r>
      <rPr>
        <sz val="11"/>
        <color theme="1"/>
        <rFont val="Arial"/>
        <family val="2"/>
      </rPr>
      <t xml:space="preserve"> DB 4 in Vorperiode</t>
    </r>
  </si>
  <si>
    <t>- für den Betriebszweck Art. 74 IVG notwendiges betriebliches Anlagevermögen (z. B. betrieblich genutzte LS usw.)</t>
  </si>
  <si>
    <t>Berechnung/Nachweis des AV für Art. 74 ist dem BSV mitzuliefern.</t>
  </si>
  <si>
    <t xml:space="preserve">Anhang 5: </t>
  </si>
  <si>
    <t>Gesamtkosten Betrieb Art. 74 IVG (gem. BAB)</t>
  </si>
  <si>
    <r>
      <t>Faktor</t>
    </r>
    <r>
      <rPr>
        <sz val="10"/>
        <color indexed="8"/>
        <rFont val="Arial"/>
        <family val="2"/>
      </rPr>
      <t xml:space="preserve"> (geschlüsseltes Kapitalsubstrat/Gesamtkosten Art.74 IVG)</t>
    </r>
  </si>
  <si>
    <t>Eidgenössisches Departement des Innern EDI</t>
  </si>
  <si>
    <t>Bundesamt für Sozialversicherungen BSV</t>
  </si>
  <si>
    <t>Geschäftsfeld Invalidenversicherung</t>
  </si>
  <si>
    <t>Berechnung Eigenleistungsfähigkeit</t>
  </si>
  <si>
    <r>
      <rPr>
        <sz val="10"/>
        <color rgb="FFFF0000"/>
        <rFont val="Arial"/>
        <family val="2"/>
      </rPr>
      <t>bei Org., die keinen Schwankungsfonds führen.</t>
    </r>
    <r>
      <rPr>
        <sz val="10"/>
        <color theme="1"/>
        <rFont val="Arial"/>
        <family val="2"/>
      </rPr>
      <t xml:space="preserve"> </t>
    </r>
  </si>
  <si>
    <t>Modell zur Berechnung der Eigenleistungsfähigkeit</t>
  </si>
  <si>
    <t xml:space="preserve">Anhang 4.1: </t>
  </si>
  <si>
    <t xml:space="preserve">Anhang 4.2: </t>
  </si>
  <si>
    <t>(vor evtl. Umlagerung innerhalb DO) -&gt; wird später berücksichtigt</t>
  </si>
  <si>
    <t>Überschuss Kapitalsubstrat &gt; 18 Monate</t>
  </si>
  <si>
    <t>(2 % Gesamtkosten Art. 74, max. CHF 50'000)</t>
  </si>
  <si>
    <r>
      <t xml:space="preserve">+ Einbezahltes Kapital, </t>
    </r>
    <r>
      <rPr>
        <b/>
        <sz val="10"/>
        <color rgb="FF000000"/>
        <rFont val="Arial"/>
        <family val="2"/>
      </rPr>
      <t>ohne</t>
    </r>
    <r>
      <rPr>
        <sz val="10"/>
        <color rgb="FF000000"/>
        <rFont val="Arial"/>
        <family val="2"/>
      </rPr>
      <t xml:space="preserve"> Saldo aus Fortschreibungstabelle </t>
    </r>
    <r>
      <rPr>
        <sz val="10"/>
        <color rgb="FFFF0000"/>
        <rFont val="Arial"/>
        <family val="2"/>
      </rPr>
      <t>bei Organisationen mit IV-Beitrag &lt; CHF 300'000</t>
    </r>
  </si>
  <si>
    <r>
      <t xml:space="preserve">+ Saldo Fortschreibungstabelle Art. 74 IVG </t>
    </r>
    <r>
      <rPr>
        <sz val="10"/>
        <color rgb="FFFF0000"/>
        <rFont val="Arial"/>
        <family val="2"/>
      </rPr>
      <t>bei Org. mit IV-Beitrag &lt; CHF 300'000</t>
    </r>
  </si>
  <si>
    <t>+ Zweckgebundene Fonds Art. 74 IVG (z. B. Schwankungsfonds, bei Org. mit IV-Beitrag &gt; CHF 300'000)</t>
  </si>
  <si>
    <t>Konsequenzen für zukünftigen IV-Beitrag</t>
  </si>
  <si>
    <t>gem. Berechnung</t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</si>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</sst>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-* #,##0.00_-;\-* #,##0.00_-;_-* &quot;-&quot;??_-;_-@_-"/>
    <numFmt numFmtId="166" formatCode="_ * #,##0_ ;_ * \-#,##0_ ;_ * &quot;-&quot;??_ ;_ @_ "/>
    <numFmt numFmtId="167" formatCode="0\ %"/>
  </numFmts>
  <fonts count="3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0" tint="-0.499984740745262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2"/>
      <color theme="1"/>
      <name val="Arial"/>
      <family val="2"/>
    </font>
    <font>
      <b/>
      <sz val="11"/>
      <color rgb="FF00B050"/>
      <name val="Arial"/>
      <family val="2"/>
    </font>
    <font>
      <i/>
      <sz val="10"/>
      <color theme="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4" tint="-0.249977111117893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u/>
      <sz val="11"/>
      <color theme="1"/>
      <name val="Arial"/>
      <family val="2"/>
    </font>
    <font>
      <b/>
      <i/>
      <sz val="10"/>
      <color rgb="FF00000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</cellStyleXfs>
  <cellXfs count="85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2" fillId="2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0" fillId="0" borderId="4" xfId="0" applyBorder="1"/>
    <xf numFmtId="3" fontId="0" fillId="0" borderId="0" xfId="0" applyNumberFormat="1" applyBorder="1"/>
    <xf numFmtId="0" fontId="0" fillId="0" borderId="0" xfId="0" applyBorder="1"/>
    <xf numFmtId="0" fontId="0" fillId="0" borderId="6" xfId="0" applyBorder="1"/>
    <xf numFmtId="0" fontId="0" fillId="3" borderId="5" xfId="0" applyFill="1" applyBorder="1"/>
    <xf numFmtId="3" fontId="0" fillId="3" borderId="0" xfId="0" applyNumberFormat="1" applyFill="1" applyBorder="1"/>
    <xf numFmtId="0" fontId="4" fillId="0" borderId="0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5" fillId="0" borderId="6" xfId="1" applyNumberFormat="1" applyFont="1" applyBorder="1"/>
    <xf numFmtId="0" fontId="0" fillId="5" borderId="1" xfId="0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3" fontId="2" fillId="5" borderId="2" xfId="0" applyNumberFormat="1" applyFont="1" applyFill="1" applyBorder="1" applyAlignment="1">
      <alignment vertical="center"/>
    </xf>
    <xf numFmtId="0" fontId="3" fillId="4" borderId="0" xfId="0" applyFont="1" applyFill="1"/>
    <xf numFmtId="0" fontId="3" fillId="3" borderId="3" xfId="0" applyFont="1" applyFill="1" applyBorder="1"/>
    <xf numFmtId="0" fontId="7" fillId="3" borderId="5" xfId="0" applyFont="1" applyFill="1" applyBorder="1"/>
    <xf numFmtId="0" fontId="9" fillId="0" borderId="5" xfId="0" applyFont="1" applyBorder="1"/>
    <xf numFmtId="0" fontId="3" fillId="2" borderId="0" xfId="0" applyFont="1" applyFill="1"/>
    <xf numFmtId="0" fontId="8" fillId="0" borderId="0" xfId="0" quotePrefix="1" applyFont="1"/>
    <xf numFmtId="3" fontId="0" fillId="0" borderId="8" xfId="0" applyNumberFormat="1" applyBorder="1"/>
    <xf numFmtId="0" fontId="10" fillId="0" borderId="0" xfId="0" quotePrefix="1" applyFont="1" applyAlignment="1">
      <alignment horizontal="right"/>
    </xf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0" fontId="5" fillId="0" borderId="0" xfId="2" applyFont="1" applyFill="1" applyProtection="1"/>
    <xf numFmtId="0" fontId="2" fillId="0" borderId="0" xfId="2" applyFont="1" applyFill="1" applyAlignment="1" applyProtection="1">
      <alignment horizontal="right" vertical="center"/>
    </xf>
    <xf numFmtId="0" fontId="2" fillId="0" borderId="0" xfId="2" applyFont="1" applyFill="1" applyAlignment="1" applyProtection="1">
      <alignment horizontal="right"/>
    </xf>
    <xf numFmtId="0" fontId="14" fillId="0" borderId="11" xfId="2" applyFont="1" applyFill="1" applyBorder="1" applyAlignment="1" applyProtection="1">
      <alignment horizontal="left" vertical="center" wrapText="1" readingOrder="1"/>
    </xf>
    <xf numFmtId="166" fontId="14" fillId="6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11" xfId="2" applyFont="1" applyFill="1" applyBorder="1" applyAlignment="1" applyProtection="1">
      <alignment horizontal="left" vertical="center" wrapText="1" readingOrder="1"/>
    </xf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4" fillId="6" borderId="11" xfId="3" quotePrefix="1" applyNumberFormat="1" applyFont="1" applyFill="1" applyBorder="1" applyAlignment="1" applyProtection="1">
      <alignment horizontal="left" vertical="center" wrapText="1" readingOrder="1"/>
      <protection locked="0"/>
    </xf>
    <xf numFmtId="43" fontId="19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</xf>
    <xf numFmtId="0" fontId="21" fillId="0" borderId="0" xfId="2" applyFont="1" applyFill="1" applyProtection="1"/>
    <xf numFmtId="0" fontId="1" fillId="0" borderId="0" xfId="2" applyFont="1" applyFill="1" applyAlignment="1" applyProtection="1">
      <alignment vertical="center"/>
    </xf>
    <xf numFmtId="0" fontId="1" fillId="0" borderId="0" xfId="2" applyFont="1" applyFill="1" applyProtection="1"/>
    <xf numFmtId="0" fontId="5" fillId="0" borderId="0" xfId="2" applyFont="1" applyFill="1" applyAlignment="1" applyProtection="1">
      <alignment vertical="center"/>
    </xf>
    <xf numFmtId="0" fontId="15" fillId="8" borderId="11" xfId="2" applyFont="1" applyFill="1" applyBorder="1" applyAlignment="1" applyProtection="1">
      <alignment horizontal="left" vertical="center" wrapText="1" readingOrder="1"/>
    </xf>
    <xf numFmtId="43" fontId="15" fillId="8" borderId="11" xfId="3" applyNumberFormat="1" applyFont="1" applyFill="1" applyBorder="1" applyAlignment="1" applyProtection="1">
      <alignment horizontal="center" vertical="center" wrapText="1" readingOrder="1"/>
    </xf>
    <xf numFmtId="43" fontId="15" fillId="8" borderId="1" xfId="3" applyNumberFormat="1" applyFont="1" applyFill="1" applyBorder="1" applyAlignment="1" applyProtection="1">
      <alignment horizontal="center" vertical="center" wrapText="1" readingOrder="1"/>
    </xf>
    <xf numFmtId="0" fontId="2" fillId="8" borderId="11" xfId="2" applyFont="1" applyFill="1" applyBorder="1" applyAlignment="1" applyProtection="1">
      <alignment vertical="center"/>
    </xf>
    <xf numFmtId="0" fontId="13" fillId="8" borderId="11" xfId="2" applyFont="1" applyFill="1" applyBorder="1" applyAlignment="1" applyProtection="1">
      <alignment horizontal="center" vertical="center"/>
    </xf>
    <xf numFmtId="0" fontId="2" fillId="8" borderId="11" xfId="2" applyFont="1" applyFill="1" applyBorder="1" applyAlignment="1" applyProtection="1">
      <alignment horizontal="center" vertical="center" wrapText="1"/>
    </xf>
    <xf numFmtId="0" fontId="17" fillId="8" borderId="11" xfId="2" applyFont="1" applyFill="1" applyBorder="1" applyAlignment="1" applyProtection="1">
      <alignment horizontal="left" vertical="center" wrapText="1" readingOrder="1"/>
    </xf>
    <xf numFmtId="166" fontId="17" fillId="8" borderId="1" xfId="3" applyNumberFormat="1" applyFont="1" applyFill="1" applyBorder="1" applyAlignment="1" applyProtection="1">
      <alignment horizontal="center" vertical="center" wrapText="1" readingOrder="1"/>
    </xf>
    <xf numFmtId="43" fontId="19" fillId="0" borderId="1" xfId="3" applyNumberFormat="1" applyFont="1" applyFill="1" applyBorder="1" applyAlignment="1" applyProtection="1">
      <alignment horizontal="center" vertical="center" wrapText="1" readingOrder="1"/>
    </xf>
    <xf numFmtId="166" fontId="14" fillId="0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1" xfId="3" applyNumberFormat="1" applyFont="1" applyFill="1" applyBorder="1" applyAlignment="1" applyProtection="1">
      <alignment vertical="center" wrapText="1"/>
    </xf>
    <xf numFmtId="43" fontId="22" fillId="8" borderId="11" xfId="3" applyNumberFormat="1" applyFont="1" applyFill="1" applyBorder="1" applyAlignment="1" applyProtection="1">
      <alignment vertical="center" wrapText="1"/>
    </xf>
    <xf numFmtId="166" fontId="22" fillId="8" borderId="11" xfId="3" applyNumberFormat="1" applyFont="1" applyFill="1" applyBorder="1" applyAlignment="1" applyProtection="1">
      <alignment vertical="center" wrapText="1"/>
    </xf>
    <xf numFmtId="43" fontId="23" fillId="0" borderId="11" xfId="3" applyNumberFormat="1" applyFont="1" applyFill="1" applyBorder="1" applyAlignment="1" applyProtection="1">
      <alignment horizontal="center" vertical="center" wrapText="1"/>
    </xf>
    <xf numFmtId="0" fontId="0" fillId="0" borderId="0" xfId="0" quotePrefix="1"/>
    <xf numFmtId="43" fontId="15" fillId="8" borderId="11" xfId="3" applyNumberFormat="1" applyFont="1" applyFill="1" applyBorder="1" applyAlignment="1" applyProtection="1">
      <alignment horizontal="center" vertical="top" wrapText="1" readingOrder="1"/>
      <protection locked="0"/>
    </xf>
    <xf numFmtId="43" fontId="24" fillId="0" borderId="11" xfId="3" applyNumberFormat="1" applyFont="1" applyFill="1" applyBorder="1" applyAlignment="1" applyProtection="1">
      <alignment horizontal="center" vertical="top" wrapText="1" readingOrder="1"/>
      <protection locked="0"/>
    </xf>
    <xf numFmtId="43" fontId="0" fillId="0" borderId="0" xfId="0" applyNumberFormat="1"/>
    <xf numFmtId="166" fontId="12" fillId="7" borderId="11" xfId="3" applyNumberFormat="1" applyFont="1" applyFill="1" applyBorder="1" applyAlignment="1" applyProtection="1">
      <alignment horizontal="center" vertical="center" wrapText="1" readingOrder="1"/>
    </xf>
    <xf numFmtId="0" fontId="0" fillId="0" borderId="0" xfId="0" applyFill="1" applyBorder="1"/>
    <xf numFmtId="3" fontId="0" fillId="0" borderId="0" xfId="0" applyNumberFormat="1" applyFill="1" applyBorder="1"/>
    <xf numFmtId="0" fontId="14" fillId="0" borderId="11" xfId="2" quotePrefix="1" applyFont="1" applyFill="1" applyBorder="1" applyAlignment="1" applyProtection="1">
      <alignment horizontal="left" vertical="center" wrapText="1" readingOrder="1"/>
    </xf>
    <xf numFmtId="166" fontId="15" fillId="8" borderId="11" xfId="3" applyNumberFormat="1" applyFont="1" applyFill="1" applyBorder="1" applyAlignment="1" applyProtection="1">
      <alignment horizontal="center" vertical="top" wrapText="1" readingOrder="1"/>
      <protection locked="0"/>
    </xf>
    <xf numFmtId="166" fontId="20" fillId="0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26" fillId="0" borderId="0" xfId="0" applyFont="1"/>
    <xf numFmtId="0" fontId="0" fillId="0" borderId="0" xfId="0"/>
    <xf numFmtId="0" fontId="27" fillId="0" borderId="0" xfId="0" applyFont="1" applyAlignment="1">
      <alignment vertical="center"/>
    </xf>
    <xf numFmtId="166" fontId="14" fillId="0" borderId="11" xfId="3" applyNumberFormat="1" applyFont="1" applyFill="1" applyBorder="1" applyAlignment="1" applyProtection="1">
      <alignment vertical="center" wrapText="1" readingOrder="1"/>
      <protection locked="0"/>
    </xf>
    <xf numFmtId="0" fontId="28" fillId="0" borderId="0" xfId="0" applyFont="1" applyAlignment="1"/>
    <xf numFmtId="0" fontId="27" fillId="0" borderId="0" xfId="0" applyFont="1" applyAlignment="1">
      <alignment vertical="top"/>
    </xf>
    <xf numFmtId="167" fontId="0" fillId="4" borderId="0" xfId="0" applyNumberFormat="1" applyFill="1"/>
    <xf numFmtId="166" fontId="14" fillId="7" borderId="11" xfId="3" applyNumberFormat="1" applyFont="1" applyFill="1" applyBorder="1" applyAlignment="1" applyProtection="1">
      <alignment vertical="center" wrapText="1" readingOrder="1"/>
      <protection locked="0"/>
    </xf>
    <xf numFmtId="0" fontId="2" fillId="0" borderId="0" xfId="0" applyFont="1"/>
    <xf numFmtId="0" fontId="12" fillId="6" borderId="3" xfId="2" applyFont="1" applyFill="1" applyBorder="1" applyAlignment="1" applyProtection="1">
      <alignment horizontal="left"/>
      <protection locked="0"/>
    </xf>
    <xf numFmtId="0" fontId="12" fillId="6" borderId="12" xfId="2" applyFont="1" applyFill="1" applyBorder="1" applyAlignment="1" applyProtection="1">
      <alignment horizontal="left"/>
      <protection locked="0"/>
    </xf>
    <xf numFmtId="0" fontId="12" fillId="6" borderId="4" xfId="2" applyFont="1" applyFill="1" applyBorder="1" applyAlignment="1" applyProtection="1">
      <alignment horizontal="left"/>
      <protection locked="0"/>
    </xf>
    <xf numFmtId="0" fontId="12" fillId="6" borderId="1" xfId="2" applyFont="1" applyFill="1" applyBorder="1" applyAlignment="1" applyProtection="1">
      <alignment horizontal="left"/>
      <protection locked="0"/>
    </xf>
    <xf numFmtId="0" fontId="12" fillId="6" borderId="10" xfId="2" applyFont="1" applyFill="1" applyBorder="1" applyAlignment="1" applyProtection="1">
      <alignment horizontal="left"/>
      <protection locked="0"/>
    </xf>
    <xf numFmtId="0" fontId="12" fillId="6" borderId="2" xfId="2" applyFont="1" applyFill="1" applyBorder="1" applyAlignment="1" applyProtection="1">
      <alignment horizontal="left"/>
      <protection locked="0"/>
    </xf>
  </cellXfs>
  <cellStyles count="4">
    <cellStyle name="Komma 2" xfId="3" xr:uid="{00000000-0005-0000-0000-000000000000}"/>
    <cellStyle name="Prozent" xfId="1" builtinId="5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11</xdr:row>
      <xdr:rowOff>9525</xdr:rowOff>
    </xdr:from>
    <xdr:to>
      <xdr:col>3</xdr:col>
      <xdr:colOff>533400</xdr:colOff>
      <xdr:row>27</xdr:row>
      <xdr:rowOff>133350</xdr:rowOff>
    </xdr:to>
    <xdr:sp macro="" textlink="">
      <xdr:nvSpPr>
        <xdr:cNvPr id="2" name="Z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0" y="1457325"/>
          <a:ext cx="1905000" cy="3019425"/>
        </a:xfrm>
        <a:prstGeom prst="can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723900</xdr:colOff>
      <xdr:row>17</xdr:row>
      <xdr:rowOff>0</xdr:rowOff>
    </xdr:from>
    <xdr:to>
      <xdr:col>1</xdr:col>
      <xdr:colOff>47625</xdr:colOff>
      <xdr:row>27</xdr:row>
      <xdr:rowOff>9525</xdr:rowOff>
    </xdr:to>
    <xdr:sp macro="" textlink="">
      <xdr:nvSpPr>
        <xdr:cNvPr id="3" name="Pfeil nach ob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3900" y="2533650"/>
          <a:ext cx="161925" cy="181927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433388</xdr:colOff>
      <xdr:row>17</xdr:row>
      <xdr:rowOff>76199</xdr:rowOff>
    </xdr:from>
    <xdr:to>
      <xdr:col>0</xdr:col>
      <xdr:colOff>709613</xdr:colOff>
      <xdr:row>27</xdr:row>
      <xdr:rowOff>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rot="16200000">
          <a:off x="-295276" y="3338513"/>
          <a:ext cx="1733553" cy="2762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CH" sz="1400" b="1"/>
            <a:t>Grenze</a:t>
          </a:r>
          <a:r>
            <a:rPr lang="de-CH" sz="1400" b="1" baseline="0"/>
            <a:t>: 18 Monate</a:t>
          </a:r>
          <a:endParaRPr lang="de-CH" sz="1400" b="1"/>
        </a:p>
      </xdr:txBody>
    </xdr:sp>
    <xdr:clientData/>
  </xdr:twoCellAnchor>
  <xdr:twoCellAnchor>
    <xdr:from>
      <xdr:col>5</xdr:col>
      <xdr:colOff>292098</xdr:colOff>
      <xdr:row>13</xdr:row>
      <xdr:rowOff>76199</xdr:rowOff>
    </xdr:from>
    <xdr:to>
      <xdr:col>9</xdr:col>
      <xdr:colOff>775607</xdr:colOff>
      <xdr:row>19</xdr:row>
      <xdr:rowOff>95249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10312" y="2253342"/>
          <a:ext cx="3858081" cy="10804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Weiteres</a:t>
          </a:r>
          <a:r>
            <a:rPr lang="de-CH" sz="1400" baseline="0"/>
            <a:t> Element, das berücksichtigt wird:</a:t>
          </a:r>
        </a:p>
        <a:p>
          <a:r>
            <a:rPr lang="de-CH" sz="1400" baseline="0"/>
            <a:t>Pos. Saldo bisheriger DB 4</a:t>
          </a:r>
        </a:p>
        <a:p>
          <a:r>
            <a:rPr lang="de-CH" sz="1400" i="1" baseline="0"/>
            <a:t>  (Limite &gt; 50'000 bis max. 2 % der Gesamtkosten Art. 74 IVG)</a:t>
          </a:r>
        </a:p>
      </xdr:txBody>
    </xdr:sp>
    <xdr:clientData/>
  </xdr:twoCellAnchor>
  <xdr:twoCellAnchor>
    <xdr:from>
      <xdr:col>5</xdr:col>
      <xdr:colOff>390524</xdr:colOff>
      <xdr:row>22</xdr:row>
      <xdr:rowOff>90488</xdr:rowOff>
    </xdr:from>
    <xdr:to>
      <xdr:col>8</xdr:col>
      <xdr:colOff>781049</xdr:colOff>
      <xdr:row>26</xdr:row>
      <xdr:rowOff>23813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81524" y="3529013"/>
          <a:ext cx="2905125" cy="6572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de-CH" sz="1400"/>
            <a:t>= Basis</a:t>
          </a:r>
          <a:r>
            <a:rPr lang="de-CH" sz="1400" baseline="0"/>
            <a:t> für Vertragsgespräche und Festlegung neuer IV-Beitrag</a:t>
          </a:r>
          <a:endParaRPr lang="de-CH" sz="1400"/>
        </a:p>
      </xdr:txBody>
    </xdr:sp>
    <xdr:clientData/>
  </xdr:twoCellAnchor>
  <xdr:twoCellAnchor>
    <xdr:from>
      <xdr:col>8</xdr:col>
      <xdr:colOff>428624</xdr:colOff>
      <xdr:row>29</xdr:row>
      <xdr:rowOff>28575</xdr:rowOff>
    </xdr:from>
    <xdr:to>
      <xdr:col>11</xdr:col>
      <xdr:colOff>396875</xdr:colOff>
      <xdr:row>36</xdr:row>
      <xdr:rowOff>111126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05624" y="5529263"/>
          <a:ext cx="2397126" cy="1304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Option:</a:t>
          </a:r>
        </a:p>
        <a:p>
          <a:r>
            <a:rPr lang="de-CH" sz="1400"/>
            <a:t>-</a:t>
          </a:r>
          <a:r>
            <a:rPr lang="de-CH" sz="1400" baseline="0"/>
            <a:t> Umlagerung des Überschusses innerhalb der DO </a:t>
          </a:r>
          <a:r>
            <a:rPr lang="de-CH" sz="1400" i="1" baseline="0"/>
            <a:t>(für Ausgleich bei UVN mit Unterdeckungen)</a:t>
          </a:r>
          <a:endParaRPr lang="de-CH" sz="1400" i="1"/>
        </a:p>
      </xdr:txBody>
    </xdr:sp>
    <xdr:clientData/>
  </xdr:twoCellAnchor>
  <xdr:twoCellAnchor>
    <xdr:from>
      <xdr:col>5</xdr:col>
      <xdr:colOff>282573</xdr:colOff>
      <xdr:row>9</xdr:row>
      <xdr:rowOff>76200</xdr:rowOff>
    </xdr:from>
    <xdr:to>
      <xdr:col>9</xdr:col>
      <xdr:colOff>775607</xdr:colOff>
      <xdr:row>13</xdr:row>
      <xdr:rowOff>9525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473573" y="1162050"/>
          <a:ext cx="3845834" cy="657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/>
            <a:t>Überschuss</a:t>
          </a:r>
          <a:r>
            <a:rPr lang="de-CH" sz="1400" baseline="0"/>
            <a:t> : 4 = Abbau in CHF </a:t>
          </a:r>
          <a:r>
            <a:rPr lang="de-CH" sz="14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 Jahr</a:t>
          </a:r>
          <a:endParaRPr lang="de-CH" sz="1400">
            <a:effectLst/>
          </a:endParaRPr>
        </a:p>
        <a:p>
          <a:r>
            <a:rPr lang="de-CH" sz="1400" baseline="0"/>
            <a:t> </a:t>
          </a:r>
          <a:r>
            <a:rPr lang="de-CH" sz="1400" i="1" baseline="0"/>
            <a:t>(Abbau Überschuss innert Vertragsperiode)</a:t>
          </a:r>
        </a:p>
      </xdr:txBody>
    </xdr:sp>
    <xdr:clientData/>
  </xdr:twoCellAnchor>
  <xdr:twoCellAnchor>
    <xdr:from>
      <xdr:col>1</xdr:col>
      <xdr:colOff>261938</xdr:colOff>
      <xdr:row>11</xdr:row>
      <xdr:rowOff>19050</xdr:rowOff>
    </xdr:from>
    <xdr:to>
      <xdr:col>3</xdr:col>
      <xdr:colOff>542925</xdr:colOff>
      <xdr:row>16</xdr:row>
      <xdr:rowOff>152400</xdr:rowOff>
    </xdr:to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0138" y="1466850"/>
          <a:ext cx="1957387" cy="1038225"/>
        </a:xfrm>
        <a:prstGeom prst="rect">
          <a:avLst/>
        </a:prstGeom>
        <a:blipFill dpi="0" rotWithShape="1">
          <a:blip xmlns:r="http://schemas.openxmlformats.org/officeDocument/2006/relationships" r:embed="rId1">
            <a:alphaModFix amt="42000"/>
          </a:blip>
          <a:srcRect/>
          <a:tile tx="0" ty="0" sx="100000" sy="100000" flip="none" algn="tl"/>
        </a:blip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de-CH" sz="1100" b="1"/>
        </a:p>
        <a:p>
          <a:pPr algn="ctr"/>
          <a:endParaRPr lang="de-CH" sz="1100" b="1"/>
        </a:p>
        <a:p>
          <a:pPr algn="ctr"/>
          <a:endParaRPr lang="de-CH" sz="1100" b="1"/>
        </a:p>
        <a:p>
          <a:pPr algn="ctr"/>
          <a:r>
            <a:rPr lang="de-CH" sz="1600" b="1"/>
            <a:t>"Überschuss"</a:t>
          </a:r>
        </a:p>
      </xdr:txBody>
    </xdr:sp>
    <xdr:clientData/>
  </xdr:twoCellAnchor>
  <xdr:twoCellAnchor>
    <xdr:from>
      <xdr:col>1</xdr:col>
      <xdr:colOff>349250</xdr:colOff>
      <xdr:row>19</xdr:row>
      <xdr:rowOff>104775</xdr:rowOff>
    </xdr:from>
    <xdr:to>
      <xdr:col>3</xdr:col>
      <xdr:colOff>447675</xdr:colOff>
      <xdr:row>26</xdr:row>
      <xdr:rowOff>15875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87450" y="3000375"/>
          <a:ext cx="1774825" cy="1177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800" b="1"/>
            <a:t>Kapitalsubstrat Org. xy</a:t>
          </a:r>
          <a:r>
            <a:rPr lang="de-CH" sz="1400" b="1" baseline="0"/>
            <a:t> </a:t>
          </a:r>
        </a:p>
        <a:p>
          <a:r>
            <a:rPr lang="de-CH" sz="1400" b="1" baseline="0"/>
            <a:t>(gemäss heutiger Berechnung)</a:t>
          </a:r>
          <a:endParaRPr lang="de-CH" sz="1400" b="1"/>
        </a:p>
      </xdr:txBody>
    </xdr:sp>
    <xdr:clientData/>
  </xdr:twoCellAnchor>
  <xdr:twoCellAnchor>
    <xdr:from>
      <xdr:col>0</xdr:col>
      <xdr:colOff>428625</xdr:colOff>
      <xdr:row>16</xdr:row>
      <xdr:rowOff>161925</xdr:rowOff>
    </xdr:from>
    <xdr:to>
      <xdr:col>4</xdr:col>
      <xdr:colOff>9525</xdr:colOff>
      <xdr:row>16</xdr:row>
      <xdr:rowOff>171450</xdr:rowOff>
    </xdr:to>
    <xdr:cxnSp macro="">
      <xdr:nvCxnSpPr>
        <xdr:cNvPr id="11" name="Gerader Verbinde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28625" y="2514600"/>
          <a:ext cx="2933700" cy="9525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573087</xdr:colOff>
      <xdr:row>11</xdr:row>
      <xdr:rowOff>106362</xdr:rowOff>
    </xdr:from>
    <xdr:to>
      <xdr:col>5</xdr:col>
      <xdr:colOff>239712</xdr:colOff>
      <xdr:row>13</xdr:row>
      <xdr:rowOff>68262</xdr:rowOff>
    </xdr:to>
    <xdr:sp macro="" textlink="">
      <xdr:nvSpPr>
        <xdr:cNvPr id="12" name="Pfeil nach rechts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20676582">
          <a:off x="3087687" y="1554162"/>
          <a:ext cx="1343025" cy="32385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7</xdr:col>
      <xdr:colOff>61913</xdr:colOff>
      <xdr:row>19</xdr:row>
      <xdr:rowOff>136074</xdr:rowOff>
    </xdr:from>
    <xdr:to>
      <xdr:col>7</xdr:col>
      <xdr:colOff>312964</xdr:colOff>
      <xdr:row>22</xdr:row>
      <xdr:rowOff>52394</xdr:rowOff>
    </xdr:to>
    <xdr:sp macro="" textlink="">
      <xdr:nvSpPr>
        <xdr:cNvPr id="13" name="Pfeil nach rechts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 rot="5400000">
          <a:off x="5869439" y="3472548"/>
          <a:ext cx="446999" cy="251051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</xdr:col>
      <xdr:colOff>12700</xdr:colOff>
      <xdr:row>28</xdr:row>
      <xdr:rowOff>168275</xdr:rowOff>
    </xdr:from>
    <xdr:to>
      <xdr:col>6</xdr:col>
      <xdr:colOff>381000</xdr:colOff>
      <xdr:row>38</xdr:row>
      <xdr:rowOff>79376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850900" y="4692650"/>
          <a:ext cx="4559300" cy="1720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/>
            <a:t>Weitere Punkte: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i="1" baseline="0"/>
            <a:t>- Grosse DB 4 sollen in Zukunft vermieden werden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i="1" baseline="0"/>
            <a:t>- pos. DB 4 gehen nach wie vor in Schwankungsfonds  (Fortschreibungstabelle bleibt bestehen)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i="1" baseline="0"/>
            <a:t>- keine (weitere) Kürzung innerhalb VP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i="1" baseline="0"/>
            <a:t>- neue "Reservesituation" wird für neue VP wieder analog berücksichtigt </a:t>
          </a:r>
        </a:p>
      </xdr:txBody>
    </xdr:sp>
    <xdr:clientData/>
  </xdr:twoCellAnchor>
  <xdr:twoCellAnchor>
    <xdr:from>
      <xdr:col>9</xdr:col>
      <xdr:colOff>18256</xdr:colOff>
      <xdr:row>23</xdr:row>
      <xdr:rowOff>59532</xdr:rowOff>
    </xdr:from>
    <xdr:to>
      <xdr:col>9</xdr:col>
      <xdr:colOff>699295</xdr:colOff>
      <xdr:row>25</xdr:row>
      <xdr:rowOff>27782</xdr:rowOff>
    </xdr:to>
    <xdr:sp macro="" textlink="">
      <xdr:nvSpPr>
        <xdr:cNvPr id="15" name="Pfeil nach rechts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562056" y="3679032"/>
          <a:ext cx="681039" cy="330200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742951</xdr:colOff>
      <xdr:row>22</xdr:row>
      <xdr:rowOff>153988</xdr:rowOff>
    </xdr:from>
    <xdr:to>
      <xdr:col>11</xdr:col>
      <xdr:colOff>392906</xdr:colOff>
      <xdr:row>26</xdr:row>
      <xdr:rowOff>39687</xdr:rowOff>
    </xdr:to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8029576" y="4511676"/>
          <a:ext cx="1269205" cy="6000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/>
            <a:t>neuer Vertrag</a:t>
          </a:r>
          <a:r>
            <a:rPr lang="de-CH" sz="1400" baseline="0"/>
            <a:t> 2024-27</a:t>
          </a:r>
          <a:endParaRPr lang="de-CH" sz="1400"/>
        </a:p>
      </xdr:txBody>
    </xdr:sp>
    <xdr:clientData/>
  </xdr:twoCellAnchor>
  <xdr:twoCellAnchor>
    <xdr:from>
      <xdr:col>7</xdr:col>
      <xdr:colOff>464343</xdr:colOff>
      <xdr:row>26</xdr:row>
      <xdr:rowOff>59531</xdr:rowOff>
    </xdr:from>
    <xdr:to>
      <xdr:col>8</xdr:col>
      <xdr:colOff>369092</xdr:colOff>
      <xdr:row>33</xdr:row>
      <xdr:rowOff>71437</xdr:rowOff>
    </xdr:to>
    <xdr:sp macro="" textlink="">
      <xdr:nvSpPr>
        <xdr:cNvPr id="17" name="Nach oben gebogener Pfeil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 rot="5400000">
          <a:off x="6063852" y="4489847"/>
          <a:ext cx="1278731" cy="742949"/>
        </a:xfrm>
        <a:prstGeom prst="bentUpArrow">
          <a:avLst>
            <a:gd name="adj1" fmla="val 25000"/>
            <a:gd name="adj2" fmla="val 23361"/>
            <a:gd name="adj3" fmla="val 33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0</xdr:col>
      <xdr:colOff>28575</xdr:colOff>
      <xdr:row>0</xdr:row>
      <xdr:rowOff>66675</xdr:rowOff>
    </xdr:from>
    <xdr:to>
      <xdr:col>2</xdr:col>
      <xdr:colOff>590550</xdr:colOff>
      <xdr:row>3</xdr:row>
      <xdr:rowOff>238124</xdr:rowOff>
    </xdr:to>
    <xdr:pic>
      <xdr:nvPicPr>
        <xdr:cNvPr id="18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2238375</xdr:colOff>
      <xdr:row>3</xdr:row>
      <xdr:rowOff>152399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2238375</xdr:colOff>
      <xdr:row>3</xdr:row>
      <xdr:rowOff>161925</xdr:rowOff>
    </xdr:to>
    <xdr:pic>
      <xdr:nvPicPr>
        <xdr:cNvPr id="2" name="Bild 1" descr="Logo Confederazione Svizzera" title="Logo Confederazione Svizzer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2238375" cy="7238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view="pageBreakPreview" zoomScale="90" zoomScaleNormal="90" zoomScaleSheetLayoutView="90" workbookViewId="0">
      <selection activeCell="G4" sqref="G4"/>
    </sheetView>
  </sheetViews>
  <sheetFormatPr baseColWidth="10" defaultRowHeight="14" x14ac:dyDescent="0.3"/>
  <sheetData>
    <row r="1" spans="1:8" x14ac:dyDescent="0.3">
      <c r="H1" s="72" t="s">
        <v>48</v>
      </c>
    </row>
    <row r="2" spans="1:8" x14ac:dyDescent="0.3">
      <c r="H2" s="74" t="s">
        <v>49</v>
      </c>
    </row>
    <row r="3" spans="1:8" ht="15" customHeight="1" x14ac:dyDescent="0.3">
      <c r="H3" s="75" t="s">
        <v>50</v>
      </c>
    </row>
    <row r="4" spans="1:8" ht="37.5" customHeight="1" x14ac:dyDescent="0.5">
      <c r="A4" s="70" t="s">
        <v>45</v>
      </c>
    </row>
    <row r="5" spans="1:8" ht="23" x14ac:dyDescent="0.5">
      <c r="A5" s="70" t="s">
        <v>53</v>
      </c>
    </row>
    <row r="41" spans="1:1" x14ac:dyDescent="0.3">
      <c r="A41" s="78" t="s">
        <v>64</v>
      </c>
    </row>
  </sheetData>
  <pageMargins left="0.7" right="0.7" top="0.78740157499999996" bottom="0.78740157499999996" header="0.3" footer="0.3"/>
  <pageSetup paperSize="9" scale="8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H25"/>
  <sheetViews>
    <sheetView zoomScaleNormal="100" zoomScaleSheetLayoutView="90" workbookViewId="0">
      <selection activeCell="F9" sqref="F9"/>
    </sheetView>
  </sheetViews>
  <sheetFormatPr baseColWidth="10" defaultRowHeight="14" x14ac:dyDescent="0.3"/>
  <cols>
    <col min="1" max="1" width="48" customWidth="1"/>
    <col min="2" max="2" width="13.33203125" customWidth="1"/>
    <col min="3" max="3" width="13.75" customWidth="1"/>
    <col min="4" max="4" width="13.08203125" customWidth="1"/>
    <col min="5" max="5" width="23.25" customWidth="1"/>
    <col min="6" max="6" width="18.25" customWidth="1"/>
    <col min="7" max="7" width="12.75" customWidth="1"/>
    <col min="8" max="8" width="12.08203125" bestFit="1" customWidth="1"/>
    <col min="9" max="9" width="13.75" customWidth="1"/>
    <col min="10" max="10" width="14.58203125" customWidth="1"/>
  </cols>
  <sheetData>
    <row r="1" spans="1:8" s="71" customFormat="1" x14ac:dyDescent="0.3">
      <c r="D1" s="72" t="s">
        <v>48</v>
      </c>
    </row>
    <row r="2" spans="1:8" s="71" customFormat="1" ht="18.75" customHeight="1" x14ac:dyDescent="0.3">
      <c r="D2" s="74" t="s">
        <v>49</v>
      </c>
    </row>
    <row r="3" spans="1:8" ht="16.5" customHeight="1" x14ac:dyDescent="0.3">
      <c r="D3" s="72" t="s">
        <v>50</v>
      </c>
    </row>
    <row r="4" spans="1:8" s="71" customFormat="1" ht="16.5" customHeight="1" x14ac:dyDescent="0.3">
      <c r="D4" s="72"/>
    </row>
    <row r="5" spans="1:8" ht="39" customHeight="1" x14ac:dyDescent="0.5">
      <c r="A5" s="70" t="s">
        <v>54</v>
      </c>
      <c r="B5" s="32" t="s">
        <v>22</v>
      </c>
      <c r="C5" s="79"/>
      <c r="D5" s="80"/>
      <c r="E5" s="81"/>
    </row>
    <row r="6" spans="1:8" x14ac:dyDescent="0.3">
      <c r="B6" s="33" t="s">
        <v>23</v>
      </c>
      <c r="C6" s="82"/>
      <c r="D6" s="83"/>
      <c r="E6" s="84"/>
    </row>
    <row r="7" spans="1:8" x14ac:dyDescent="0.3">
      <c r="A7" s="31"/>
      <c r="B7" s="32" t="s">
        <v>34</v>
      </c>
      <c r="C7" s="82"/>
      <c r="D7" s="83"/>
      <c r="E7" s="84"/>
    </row>
    <row r="8" spans="1:8" x14ac:dyDescent="0.3">
      <c r="A8" s="31"/>
      <c r="B8" s="31"/>
      <c r="C8" s="31"/>
      <c r="D8" s="31"/>
      <c r="E8" s="31"/>
    </row>
    <row r="9" spans="1:8" ht="28" x14ac:dyDescent="0.3">
      <c r="A9" s="49"/>
      <c r="B9" s="50" t="s">
        <v>24</v>
      </c>
      <c r="C9" s="51" t="s">
        <v>25</v>
      </c>
      <c r="D9" s="51" t="s">
        <v>26</v>
      </c>
      <c r="E9" s="51" t="s">
        <v>32</v>
      </c>
    </row>
    <row r="10" spans="1:8" ht="27.75" customHeight="1" x14ac:dyDescent="0.3">
      <c r="A10" s="34" t="s">
        <v>27</v>
      </c>
      <c r="B10" s="56">
        <v>3000000</v>
      </c>
      <c r="C10" s="35"/>
      <c r="D10" s="41" t="s">
        <v>28</v>
      </c>
      <c r="E10" s="73"/>
    </row>
    <row r="11" spans="1:8" ht="27.75" customHeight="1" x14ac:dyDescent="0.3">
      <c r="A11" s="34" t="s">
        <v>46</v>
      </c>
      <c r="B11" s="56">
        <v>2500000</v>
      </c>
      <c r="C11" s="35"/>
      <c r="D11" s="41" t="s">
        <v>28</v>
      </c>
      <c r="E11" s="73"/>
    </row>
    <row r="12" spans="1:8" ht="27.75" customHeight="1" x14ac:dyDescent="0.3">
      <c r="A12" s="46" t="s">
        <v>29</v>
      </c>
      <c r="B12" s="57">
        <f>B11/B10</f>
        <v>0.83333333333333337</v>
      </c>
      <c r="C12" s="47" t="str">
        <f>IFERROR((C11/C10),"")</f>
        <v/>
      </c>
      <c r="D12" s="48" t="s">
        <v>28</v>
      </c>
      <c r="E12" s="61"/>
    </row>
    <row r="13" spans="1:8" ht="42.75" customHeight="1" x14ac:dyDescent="0.3">
      <c r="A13" s="67" t="s">
        <v>59</v>
      </c>
      <c r="B13" s="56">
        <f>8000000</f>
        <v>8000000</v>
      </c>
      <c r="C13" s="38"/>
      <c r="D13" s="41" t="str">
        <f>IFERROR((C13*C12),"")</f>
        <v/>
      </c>
      <c r="E13" s="77" t="s">
        <v>52</v>
      </c>
      <c r="H13" s="63"/>
    </row>
    <row r="14" spans="1:8" ht="27.75" customHeight="1" x14ac:dyDescent="0.3">
      <c r="A14" s="37" t="s">
        <v>33</v>
      </c>
      <c r="B14" s="56">
        <v>1000000</v>
      </c>
      <c r="C14" s="38"/>
      <c r="D14" s="41" t="str">
        <f>IFERROR((C14*C12),"")</f>
        <v/>
      </c>
      <c r="E14" s="77"/>
    </row>
    <row r="15" spans="1:8" ht="36" customHeight="1" x14ac:dyDescent="0.3">
      <c r="A15" s="67" t="s">
        <v>61</v>
      </c>
      <c r="B15" s="56">
        <v>100000</v>
      </c>
      <c r="C15" s="38"/>
      <c r="D15" s="41">
        <f>C15</f>
        <v>0</v>
      </c>
      <c r="E15" s="77"/>
    </row>
    <row r="16" spans="1:8" ht="36" customHeight="1" x14ac:dyDescent="0.3">
      <c r="A16" s="67" t="s">
        <v>60</v>
      </c>
      <c r="B16" s="56">
        <v>50000</v>
      </c>
      <c r="C16" s="38"/>
      <c r="D16" s="41">
        <f>C16</f>
        <v>0</v>
      </c>
      <c r="E16" s="77" t="s">
        <v>52</v>
      </c>
    </row>
    <row r="17" spans="1:5" ht="40.5" customHeight="1" x14ac:dyDescent="0.3">
      <c r="A17" s="67" t="s">
        <v>43</v>
      </c>
      <c r="B17" s="56">
        <v>-500000</v>
      </c>
      <c r="C17" s="38"/>
      <c r="D17" s="41">
        <f>C17</f>
        <v>0</v>
      </c>
      <c r="E17" s="77" t="s">
        <v>44</v>
      </c>
    </row>
    <row r="18" spans="1:5" ht="27.75" customHeight="1" x14ac:dyDescent="0.3">
      <c r="A18" s="37" t="s">
        <v>30</v>
      </c>
      <c r="B18" s="56">
        <v>-200000</v>
      </c>
      <c r="C18" s="40">
        <v>-200000</v>
      </c>
      <c r="D18" s="41">
        <f>C18</f>
        <v>-200000</v>
      </c>
      <c r="E18" s="62"/>
    </row>
    <row r="19" spans="1:5" ht="27.75" customHeight="1" x14ac:dyDescent="0.3">
      <c r="A19" s="52" t="s">
        <v>35</v>
      </c>
      <c r="B19" s="58">
        <f>(((B13+B14+B17)*B12)+(B15+B18+B16))</f>
        <v>7033333.333333334</v>
      </c>
      <c r="C19" s="58">
        <f>SUM(C13:C18)</f>
        <v>-200000</v>
      </c>
      <c r="D19" s="53">
        <f>SUM(D13:D18)</f>
        <v>-200000</v>
      </c>
      <c r="E19" s="68"/>
    </row>
    <row r="20" spans="1:5" ht="27.75" customHeight="1" x14ac:dyDescent="0.3">
      <c r="A20" s="36" t="s">
        <v>47</v>
      </c>
      <c r="B20" s="59">
        <f>B19/B11</f>
        <v>2.8133333333333335</v>
      </c>
      <c r="C20" s="39" t="s">
        <v>28</v>
      </c>
      <c r="D20" s="54" t="str">
        <f>IFERROR(D19/C11,"")</f>
        <v/>
      </c>
      <c r="E20" s="62"/>
    </row>
    <row r="21" spans="1:5" ht="27.75" customHeight="1" x14ac:dyDescent="0.3">
      <c r="A21" s="34" t="s">
        <v>36</v>
      </c>
      <c r="B21" s="56">
        <v>1000000</v>
      </c>
      <c r="C21" s="64"/>
      <c r="D21" s="55"/>
      <c r="E21" s="69"/>
    </row>
    <row r="22" spans="1:5" x14ac:dyDescent="0.3">
      <c r="A22" s="31"/>
      <c r="B22" s="43"/>
      <c r="C22" s="43"/>
      <c r="D22" s="45"/>
      <c r="E22" s="31"/>
    </row>
    <row r="23" spans="1:5" x14ac:dyDescent="0.3">
      <c r="A23" s="42" t="s">
        <v>31</v>
      </c>
      <c r="B23" s="43"/>
      <c r="C23" s="43"/>
      <c r="D23" s="43"/>
      <c r="E23" s="44"/>
    </row>
    <row r="25" spans="1:5" x14ac:dyDescent="0.3">
      <c r="A25" s="78" t="s">
        <v>64</v>
      </c>
    </row>
  </sheetData>
  <sheetProtection selectLockedCells="1"/>
  <mergeCells count="3">
    <mergeCell ref="C5:E5"/>
    <mergeCell ref="C6:E6"/>
    <mergeCell ref="C7:E7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Footer>&amp;R&amp;9Version 1.0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E37"/>
  <sheetViews>
    <sheetView zoomScaleNormal="100" zoomScaleSheetLayoutView="100" workbookViewId="0">
      <selection activeCell="E11" sqref="E11"/>
    </sheetView>
  </sheetViews>
  <sheetFormatPr baseColWidth="10" defaultRowHeight="14" x14ac:dyDescent="0.3"/>
  <cols>
    <col min="1" max="1" width="57.33203125" customWidth="1"/>
    <col min="2" max="2" width="12" customWidth="1"/>
    <col min="3" max="3" width="66.5" bestFit="1" customWidth="1"/>
    <col min="5" max="5" width="40.25" customWidth="1"/>
  </cols>
  <sheetData>
    <row r="1" spans="1:5" s="71" customFormat="1" x14ac:dyDescent="0.3">
      <c r="C1" s="72" t="s">
        <v>48</v>
      </c>
    </row>
    <row r="2" spans="1:5" s="71" customFormat="1" ht="18" customHeight="1" x14ac:dyDescent="0.3">
      <c r="C2" s="74" t="s">
        <v>49</v>
      </c>
    </row>
    <row r="3" spans="1:5" ht="15" customHeight="1" x14ac:dyDescent="0.3">
      <c r="C3" s="72" t="s">
        <v>50</v>
      </c>
    </row>
    <row r="4" spans="1:5" ht="37.5" customHeight="1" x14ac:dyDescent="0.5">
      <c r="A4" s="70" t="s">
        <v>55</v>
      </c>
      <c r="C4" s="78"/>
    </row>
    <row r="5" spans="1:5" ht="23" x14ac:dyDescent="0.5">
      <c r="A5" s="70" t="s">
        <v>51</v>
      </c>
      <c r="B5" s="28" t="s">
        <v>19</v>
      </c>
      <c r="C5" s="29"/>
    </row>
    <row r="6" spans="1:5" ht="23" x14ac:dyDescent="0.5">
      <c r="A6" s="70" t="s">
        <v>0</v>
      </c>
      <c r="B6" s="28" t="s">
        <v>18</v>
      </c>
      <c r="C6" s="30"/>
    </row>
    <row r="8" spans="1:5" ht="18" x14ac:dyDescent="0.4">
      <c r="A8" s="21" t="s">
        <v>1</v>
      </c>
    </row>
    <row r="9" spans="1:5" x14ac:dyDescent="0.3">
      <c r="A9" s="4" t="s">
        <v>15</v>
      </c>
      <c r="B9" s="4">
        <v>18</v>
      </c>
      <c r="C9" t="s">
        <v>16</v>
      </c>
    </row>
    <row r="10" spans="1:5" x14ac:dyDescent="0.3">
      <c r="A10" s="4" t="s">
        <v>3</v>
      </c>
      <c r="B10" s="76">
        <v>0.02</v>
      </c>
      <c r="C10" t="s">
        <v>37</v>
      </c>
    </row>
    <row r="11" spans="1:5" x14ac:dyDescent="0.3">
      <c r="A11" s="4" t="s">
        <v>17</v>
      </c>
      <c r="B11" s="5">
        <v>50000</v>
      </c>
      <c r="C11" t="s">
        <v>2</v>
      </c>
    </row>
    <row r="12" spans="1:5" x14ac:dyDescent="0.3">
      <c r="B12" s="27"/>
      <c r="D12" s="8"/>
      <c r="E12" s="8"/>
    </row>
    <row r="13" spans="1:5" ht="18" x14ac:dyDescent="0.4">
      <c r="A13" s="22" t="s">
        <v>4</v>
      </c>
      <c r="B13" s="26"/>
      <c r="C13" s="6"/>
      <c r="D13" s="8"/>
      <c r="E13" s="8"/>
    </row>
    <row r="14" spans="1:5" ht="19.5" customHeight="1" x14ac:dyDescent="0.35">
      <c r="A14" s="23" t="s">
        <v>13</v>
      </c>
      <c r="B14" s="66"/>
      <c r="C14" s="9"/>
      <c r="D14" s="8"/>
      <c r="E14" s="8"/>
    </row>
    <row r="15" spans="1:5" x14ac:dyDescent="0.3">
      <c r="A15" s="10" t="s">
        <v>40</v>
      </c>
      <c r="B15" s="66">
        <f>'Berechnung Kap.substrat'!D19</f>
        <v>-200000</v>
      </c>
      <c r="C15" s="16" t="s">
        <v>63</v>
      </c>
      <c r="D15" s="12"/>
      <c r="E15" s="8"/>
    </row>
    <row r="16" spans="1:5" x14ac:dyDescent="0.3">
      <c r="A16" s="10" t="s">
        <v>41</v>
      </c>
      <c r="B16" s="66">
        <f>'Berechnung Kap.substrat'!C11</f>
        <v>0</v>
      </c>
      <c r="C16" s="9" t="s">
        <v>11</v>
      </c>
      <c r="D16" s="8"/>
      <c r="E16" s="8"/>
    </row>
    <row r="17" spans="1:5" x14ac:dyDescent="0.3">
      <c r="A17" s="10" t="s">
        <v>20</v>
      </c>
      <c r="B17" s="66">
        <f>'Berechnung Kap.substrat'!C21</f>
        <v>0</v>
      </c>
      <c r="C17" s="9" t="s">
        <v>11</v>
      </c>
      <c r="D17" s="8"/>
      <c r="E17" s="8"/>
    </row>
    <row r="18" spans="1:5" ht="20.25" customHeight="1" x14ac:dyDescent="0.35">
      <c r="A18" s="23" t="s">
        <v>12</v>
      </c>
      <c r="B18" s="65"/>
      <c r="C18" s="9"/>
      <c r="D18" s="8"/>
      <c r="E18" s="8"/>
    </row>
    <row r="19" spans="1:5" x14ac:dyDescent="0.3">
      <c r="A19" s="10" t="s">
        <v>42</v>
      </c>
      <c r="B19" s="11"/>
      <c r="C19" s="16" t="s">
        <v>9</v>
      </c>
      <c r="D19" s="12"/>
      <c r="E19" s="8"/>
    </row>
    <row r="20" spans="1:5" x14ac:dyDescent="0.3">
      <c r="A20" s="24" t="s">
        <v>56</v>
      </c>
      <c r="B20" s="7"/>
      <c r="C20" s="9"/>
      <c r="D20" s="8"/>
      <c r="E20" s="8"/>
    </row>
    <row r="21" spans="1:5" ht="8.25" customHeight="1" x14ac:dyDescent="0.3">
      <c r="A21" s="13"/>
      <c r="B21" s="14"/>
      <c r="C21" s="15"/>
      <c r="D21" s="8"/>
      <c r="E21" s="8"/>
    </row>
    <row r="22" spans="1:5" x14ac:dyDescent="0.3">
      <c r="A22" s="8"/>
      <c r="B22" s="8"/>
      <c r="C22" s="8"/>
      <c r="D22" s="8"/>
      <c r="E22" s="8"/>
    </row>
    <row r="23" spans="1:5" ht="18" x14ac:dyDescent="0.4">
      <c r="A23" s="25" t="s">
        <v>62</v>
      </c>
      <c r="B23" s="1"/>
      <c r="D23" s="8"/>
      <c r="E23" s="8"/>
    </row>
    <row r="24" spans="1:5" x14ac:dyDescent="0.3">
      <c r="A24" t="s">
        <v>5</v>
      </c>
      <c r="B24" s="1">
        <f>B16/12*B9</f>
        <v>0</v>
      </c>
      <c r="C24" t="s">
        <v>14</v>
      </c>
      <c r="D24" s="8"/>
      <c r="E24" s="8"/>
    </row>
    <row r="25" spans="1:5" x14ac:dyDescent="0.3">
      <c r="A25" t="s">
        <v>57</v>
      </c>
      <c r="B25" s="1">
        <f>IF((B15-B24)&gt;0,B15-B24,0)</f>
        <v>0</v>
      </c>
      <c r="C25" t="s">
        <v>38</v>
      </c>
      <c r="D25" s="8"/>
      <c r="E25" s="8"/>
    </row>
    <row r="26" spans="1:5" x14ac:dyDescent="0.3">
      <c r="A26" s="2" t="s">
        <v>39</v>
      </c>
      <c r="B26" s="3">
        <f>B25/4</f>
        <v>0</v>
      </c>
      <c r="C26" s="60"/>
    </row>
    <row r="28" spans="1:5" x14ac:dyDescent="0.3">
      <c r="A28" t="s">
        <v>6</v>
      </c>
      <c r="B28" s="1">
        <f>B19</f>
        <v>0</v>
      </c>
    </row>
    <row r="29" spans="1:5" x14ac:dyDescent="0.3">
      <c r="A29" t="s">
        <v>7</v>
      </c>
      <c r="B29" s="1">
        <f>IF((B16*B10)&gt;B11,B16*B10,(MIN(B11,B19)))</f>
        <v>50000</v>
      </c>
      <c r="C29" t="s">
        <v>58</v>
      </c>
    </row>
    <row r="30" spans="1:5" x14ac:dyDescent="0.3">
      <c r="A30" s="2" t="s">
        <v>10</v>
      </c>
      <c r="B30" s="3">
        <f>IF(B28-B29&gt;0,B28-B29,0)</f>
        <v>0</v>
      </c>
    </row>
    <row r="31" spans="1:5" ht="7.5" customHeight="1" x14ac:dyDescent="0.3"/>
    <row r="32" spans="1:5" x14ac:dyDescent="0.3">
      <c r="A32" s="2" t="s">
        <v>8</v>
      </c>
      <c r="B32" s="3">
        <f>B26+B30</f>
        <v>0</v>
      </c>
    </row>
    <row r="34" spans="1:2" ht="17.25" customHeight="1" x14ac:dyDescent="0.3">
      <c r="A34" s="17" t="s">
        <v>20</v>
      </c>
      <c r="B34" s="18">
        <f>B17</f>
        <v>0</v>
      </c>
    </row>
    <row r="35" spans="1:2" ht="22.5" customHeight="1" x14ac:dyDescent="0.3">
      <c r="A35" s="19" t="s">
        <v>21</v>
      </c>
      <c r="B35" s="20">
        <f>IF(B32&gt;B17,0,B17-B32)</f>
        <v>0</v>
      </c>
    </row>
    <row r="37" spans="1:2" x14ac:dyDescent="0.3">
      <c r="A37" s="78" t="s">
        <v>64</v>
      </c>
    </row>
  </sheetData>
  <pageMargins left="0.70866141732283472" right="0.70866141732283472" top="0.78740157480314965" bottom="0.78740157480314965" header="0.31496062992125984" footer="0.31496062992125984"/>
  <pageSetup paperSize="9" scale="83" orientation="landscape" r:id="rId1"/>
  <headerFooter>
    <oddFooter>&amp;R&amp;9Version 1.0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nhang 4_5_V1.1_Berechnung Eigenleistungsfähigkeit_Muster_Modell_d_20190124_Voa"/>
    <f:field ref="objsubject" par="" edit="true" text=""/>
    <f:field ref="objcreatedby" par="" text="Vonlanthen, Adrian, Voa, BSV"/>
    <f:field ref="objcreatedat" par="" text="10.01.2019 14:02:03"/>
    <f:field ref="objchangedby" par="" text="Lang-Maurer, Eva, Lae, BSV"/>
    <f:field ref="objmodifiedat" par="" text="28.03.2019 15:33:31"/>
    <f:field ref="doc_FSCFOLIO_1_1001_FieldDocumentNumber" par="" text=""/>
    <f:field ref="doc_FSCFOLIO_1_1001_FieldSubject" par="" edit="true" text=""/>
    <f:field ref="FSCFOLIO_1_1001_FieldCurrentUser" par="" text="Sonja Richei"/>
    <f:field ref="CCAPRECONFIG_15_1001_Objektname" par="" edit="true" text="Anhang 4_5_V1.1_Berechnung Eigenleistungsfähigkeit_Muster_Modell_d_20190124_Voa"/>
    <f:field ref="CHPRECONFIG_1_1001_Objektname" par="" edit="true" text="Anhang 4_5_V1.1_Berechnung Eigenleistungsfähigkeit_Muster_Modell_d_20190124_Voa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2023-05-04T22:00:00+00:00</PublishFrom>
    <DocumentNr xmlns="a88f3e11-806f-455b-a3b3-6a1b2c434eb2" xsi:nil="true"/>
    <IconOverlay xmlns="http://schemas.microsoft.com/sharepoint/v4" xsi:nil="true"/>
    <DocumentLanguage xmlns="a88f3e11-806f-455b-a3b3-6a1b2c434eb2">de</DocumentLanguage>
    <PublishTo xmlns="a88f3e11-806f-455b-a3b3-6a1b2c434eb2" xsi:nil="true"/>
    <SortMode xmlns="3c287e8c-5561-43b0-a4ad-fc7d6aa86c89" xsi:nil="true"/>
    <IsLastVersion xmlns="a88f3e11-806f-455b-a3b3-6a1b2c434eb2">true</IsLastVersion>
  </documentManagement>
</p:properties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7A14A9A7-E599-424B-B1BA-340B3E07AF5C}"/>
</file>

<file path=customXml/itemProps3.xml><?xml version="1.0" encoding="utf-8"?>
<ds:datastoreItem xmlns:ds="http://schemas.openxmlformats.org/officeDocument/2006/customXml" ds:itemID="{4B41BD0E-CFF9-498D-8C19-27870C37E94E}"/>
</file>

<file path=customXml/itemProps4.xml><?xml version="1.0" encoding="utf-8"?>
<ds:datastoreItem xmlns:ds="http://schemas.openxmlformats.org/officeDocument/2006/customXml" ds:itemID="{98230ADA-029A-491B-86EC-93A6A67BE7C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Modell</vt:lpstr>
      <vt:lpstr>Berechnung Kap.substrat</vt:lpstr>
      <vt:lpstr>Berech. Eigenleistungsfähigkeit</vt:lpstr>
      <vt:lpstr>'Berech. Eigenleistungsfähigkeit'!Druckbereich</vt:lpstr>
      <vt:lpstr>'Berechnung Kap.substrat'!Druckbereich</vt:lpstr>
      <vt:lpstr>Modell!Druckbereich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4_5 Version 1.1 KSBOB 2024 - 2027: Berechnung Eigenleistungsfähigkeit</dc:title>
  <dc:creator>Bhend Thomas BSV</dc:creator>
  <cp:lastModifiedBy>Vonlanthen Adrian BSV</cp:lastModifiedBy>
  <cp:lastPrinted>2023-02-27T12:27:14Z</cp:lastPrinted>
  <dcterms:created xsi:type="dcterms:W3CDTF">2018-11-21T09:18:21Z</dcterms:created>
  <dcterms:modified xsi:type="dcterms:W3CDTF">2023-05-01T14:08:16Z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819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10.01.2019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Vorlage_Berechnungsbeispiel Subsidiarität Art. 74 IVG_2020-23_Voa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2019210-0819</vt:lpwstr>
  </property>
  <property fmtid="{D5CDD505-2E9C-101B-9397-08002B2CF9AE}" pid="40" name="FSC#BSVTEMPL@102.1950:DocumentIDEnhanced">
    <vt:lpwstr>342.9-00031 10.01.2019 Doknr: 819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10.01.2019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*COO.2063.100.1.2164038*</vt:lpwstr>
  </property>
  <property fmtid="{D5CDD505-2E9C-101B-9397-08002B2CF9AE}" pid="69" name="FSC#COOELAK@1.1001:RefBarCode">
    <vt:lpwstr>*COO.2063.100.4.2164038*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sonja.richei@bsv.admin.ch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Vorlage_Berechnungsbeispiel Subsidiarität Art. 74 IVG_2020-23_Voa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COO.2063.100.1.2164038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</Properties>
</file>